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e" sheetId="1" r:id="rId1"/>
    <sheet name="Pièces" sheetId="2" r:id="rId2"/>
    <sheet name="Listes" sheetId="3" r:id="rId3"/>
    <sheet name="Aide" sheetId="4" r:id="rId4"/>
  </sheets>
  <definedNames>
    <definedName name="_xlnm._FilterDatabase" localSheetId="0" hidden="1">Registre!$A$4:$AK$504</definedName>
    <definedName name="_xlnm.Print_Titles" localSheetId="0">Registre!$A:$A,Registre!$3:$4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7">
    <font>
      <sz val="11"/>
      <name val="Calibri"/>
    </font>
    <font>
      <b/>
      <sz val="10"/>
      <color rgb="FFFFFFFF"/>
      <name val="Calibri"/>
    </font>
    <font>
      <b/>
      <sz val="16"/>
      <color rgb="FF1F2A30"/>
      <name val="Calibri"/>
    </font>
    <font>
      <i/>
      <sz val="10"/>
      <color rgb="FF5A6770"/>
      <name val="Calibri"/>
    </font>
    <font>
      <b/>
      <sz val="10"/>
      <color rgb="FF1F2A30"/>
      <name val="Calibri"/>
    </font>
    <font>
      <sz val="11"/>
      <color rgb="FF3D4A52"/>
      <name val="Calibri"/>
    </font>
    <font>
      <u/>
      <sz val="11"/>
      <color rgb="FF0B6E8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B3A42"/>
        <bgColor indexed="64"/>
      </patternFill>
    </fill>
    <fill>
      <patternFill patternType="solid">
        <fgColor rgb="FFDCE6EA"/>
        <bgColor indexed="64"/>
      </patternFill>
    </fill>
    <fill>
      <patternFill patternType="solid">
        <fgColor rgb="FFF1F3F4"/>
        <bgColor indexed="64"/>
      </patternFill>
    </fill>
  </fills>
  <borders count="2">
    <border>
      <left/>
      <right/>
      <top/>
      <bottom/>
      <diagonal/>
    </border>
    <border>
      <left style="thin">
        <color rgb="FFC9D1D6"/>
      </left>
      <right style="thin">
        <color rgb="FFC9D1D6"/>
      </right>
      <top style="thin">
        <color rgb="FFC9D1D6"/>
      </top>
      <bottom style="thin">
        <color rgb="FFC9D1D6"/>
      </bottom>
      <diagonal/>
    </border>
  </borders>
  <cellStyleXfs count="1">
    <xf numFmtId="0" fontId="0" fillId="0" borderId="0"/>
  </cellStyleXfs>
  <cellXfs count="15">
    <xf numFmtId="0" fontId="0" fillId="0" borderId="0" xfId="0" applyNumberFormat="1" applyFont="1" applyFill="1" applyBorder="1"/>
    <xf numFmtId="0" fontId="1" fillId="2" borderId="1" xfId="0" applyNumberFormat="1" applyFont="1" applyFill="1" applyBorder="1" applyAlignment="1">
      <alignment wrapText="1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4" fillId="3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/>
    <xf numFmtId="1" fontId="0" fillId="0" borderId="1" xfId="0" applyNumberFormat="1" applyFont="1" applyFill="1" applyBorder="1"/>
    <xf numFmtId="0" fontId="0" fillId="0" borderId="1" xfId="0" applyNumberFormat="1" applyFont="1" applyFill="1" applyBorder="1"/>
    <xf numFmtId="164" fontId="0" fillId="0" borderId="1" xfId="0" applyNumberFormat="1" applyFont="1" applyFill="1" applyBorder="1"/>
    <xf numFmtId="0" fontId="5" fillId="4" borderId="1" xfId="0" applyNumberFormat="1" applyFont="1" applyFill="1" applyBorder="1"/>
    <xf numFmtId="0" fontId="5" fillId="4" borderId="1" xfId="0" applyNumberFormat="1" applyFont="1" applyFill="1" applyBorder="1"/>
    <xf numFmtId="164" fontId="5" fillId="4" borderId="1" xfId="0" applyNumberFormat="1" applyFont="1" applyFill="1" applyBorder="1"/>
    <xf numFmtId="0" fontId="4" fillId="0" borderId="0" xfId="0" applyNumberFormat="1" applyFont="1" applyFill="1" applyBorder="1"/>
    <xf numFmtId="1" fontId="2" fillId="0" borderId="0" xfId="0" applyNumberFormat="1" applyFont="1" applyFill="1" applyBorder="1"/>
    <xf numFmtId="0" fontId="6" fillId="0" borderId="0" xfId="0" applyNumberFormat="1" applyFont="1" applyFill="1" applyBorder="1"/>
  </cellXfs>
  <cellStyles count="1">
    <cellStyle name="Normal" xfId="0" builtinId="0"/>
  </cellStyles>
  <dxfs count="3">
    <dxf>
      <font>
        <b/>
        <color rgb="FF9C0006"/>
      </font>
      <fill>
        <patternFill>
          <bgColor rgb="FFFFC7CE"/>
        </patternFill>
      </fill>
    </dxf>
    <dxf>
      <font>
        <color rgb="FF7A4F00"/>
      </font>
      <fill>
        <patternFill>
          <bgColor rgb="FFFFEB9C"/>
        </patternFill>
      </fill>
    </dxf>
    <dxf>
      <font>
        <b/>
        <color rgb="FF1F2A30"/>
      </font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K504"/>
  <sheetViews>
    <sheetView tabSelected="1" workbookViewId="0" zoomScale="90" zoomScaleNormal="90">
      <pane xSplit="1" ySplit="4" topLeftCell="B5" activePane="bottomRight" state="frozen"/>
      <selection pane="topRight"/>
      <selection pane="bottomLeft"/>
      <selection pane="bottomRight" activeCell="A5" sqref="A5"/>
    </sheetView>
  </sheetViews>
  <sheetFormatPr defaultRowHeight="15"/>
  <cols>
    <col min="1" max="1" width="12" customWidth="1"/>
    <col min="2" max="2" width="18" customWidth="1"/>
    <col min="3" max="3" width="24" customWidth="1"/>
    <col min="4" max="4" width="27" customWidth="1"/>
    <col min="5" max="5" width="22" customWidth="1"/>
    <col min="6" max="6" width="12" customWidth="1"/>
    <col min="7" max="7" width="16" customWidth="1"/>
    <col min="8" max="8" width="14" customWidth="1"/>
    <col min="9" max="9" width="8" customWidth="1"/>
    <col min="10" max="10" width="8" customWidth="1"/>
    <col min="11" max="11" width="7" customWidth="1"/>
    <col min="12" max="12" width="11" customWidth="1"/>
    <col min="13" max="13" width="12" customWidth="1"/>
    <col min="14" max="14" width="5" customWidth="1"/>
    <col min="15" max="15" width="7" customWidth="1"/>
    <col min="16" max="16" width="8" customWidth="1"/>
    <col min="17" max="17" width="11" customWidth="1"/>
    <col min="18" max="18" width="11" customWidth="1"/>
    <col min="19" max="19" width="10" customWidth="1"/>
    <col min="20" max="20" width="6" customWidth="1"/>
    <col min="21" max="21" width="10" customWidth="1"/>
    <col min="22" max="22" width="10" customWidth="1"/>
    <col min="23" max="23" width="5" customWidth="1"/>
    <col min="24" max="24" width="16" customWidth="1"/>
    <col min="25" max="25" width="16" customWidth="1"/>
    <col min="26" max="26" width="12" customWidth="1"/>
    <col min="27" max="27" width="22" customWidth="1"/>
    <col min="28" max="28" width="12" customWidth="1"/>
    <col min="29" max="29" width="24" customWidth="1"/>
    <col min="30" max="30" width="24" customWidth="1"/>
    <col min="31" max="31" width="10" customWidth="1"/>
    <col min="32" max="32" width="12" customWidth="1"/>
    <col min="33" max="33" width="12" customWidth="1"/>
    <col min="34" max="34" width="11" customWidth="1"/>
    <col min="35" max="35" width="13" customWidth="1"/>
    <col min="36" max="36" width="18" customWidth="1"/>
    <col min="37" max="37" width="34" customWidth="1"/>
  </cols>
  <sheetData>
    <row r="1">
      <c r="A1" s="2" t="inlineStr">
        <is>
          <t xml:space="preserve">Registre des moteurs</t>
        </is>
      </c>
      <c r="D1" s="3" t="inlineStr">
        <is>
          <t xml:space="preserve">De https://tililt.com/fr/moteurs/registre-moteurs/ – les lignes 5 à 7 sont des exemples, il suffit de les remplacer. Les colonnes grises se calculent seules.</t>
        </is>
      </c>
    </row>
    <row r="2">
      <c r="A2" s="12" t="inlineStr">
        <is>
          <t xml:space="preserve">Moteurs</t>
        </is>
      </c>
      <c r="B2" s="13">
        <f>COUNTA(A5:A504)</f>
      </c>
      <c r="C2" s="12" t="inlineStr">
        <is>
          <t xml:space="preserve">En service</t>
        </is>
      </c>
      <c r="D2" s="13">
        <f>COUNTIF(E5:E504,"En service")</f>
      </c>
      <c r="E2" s="12" t="inlineStr">
        <is>
          <t xml:space="preserve">En retard</t>
        </is>
      </c>
      <c r="F2" s="13">
        <f>COUNTIF(AJ5:AJ504,"En retard")</f>
      </c>
      <c r="G2" s="12" t="inlineStr">
        <is>
          <t xml:space="preserve">Dans les 30 jours</t>
        </is>
      </c>
      <c r="H2" s="13">
        <f>COUNTIF(AJ5:AJ504,"Dans les 30 jours")</f>
      </c>
      <c r="I2" s="12" t="inlineStr">
        <is>
          <t xml:space="preserve">kW installés</t>
        </is>
      </c>
      <c r="K2" s="13">
        <f>SUM(K5:K504)</f>
      </c>
    </row>
    <row r="3">
      <c r="A3" s="4" t="inlineStr">
        <is>
          <t xml:space="preserve">Emplacement</t>
        </is>
      </c>
      <c r="B3" s="4"/>
      <c r="C3" s="4"/>
      <c r="D3" s="4"/>
      <c r="E3" s="4"/>
      <c r="F3" s="4" t="inlineStr">
        <is>
          <t xml:space="preserve">Plaque</t>
        </is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 t="inlineStr">
        <is>
          <t xml:space="preserve">Roulements</t>
        </is>
      </c>
      <c r="Y3" s="4"/>
      <c r="Z3" s="4"/>
      <c r="AA3" s="4" t="inlineStr">
        <is>
          <t xml:space="preserve">Protection</t>
        </is>
      </c>
      <c r="AB3" s="4"/>
      <c r="AC3" s="4"/>
      <c r="AD3" s="4"/>
      <c r="AE3" s="4"/>
      <c r="AF3" s="4" t="inlineStr">
        <is>
          <t xml:space="preserve">Entretien</t>
        </is>
      </c>
      <c r="AG3" s="4"/>
      <c r="AH3" s="4"/>
      <c r="AI3" s="4"/>
      <c r="AJ3" s="4"/>
      <c r="AK3" s="4"/>
    </row>
    <row r="4" ht="30" customHeight="1">
      <c r="A4" s="1" t="inlineStr">
        <is>
          <t xml:space="preserve">Repère</t>
        </is>
      </c>
      <c r="B4" s="1" t="inlineStr">
        <is>
          <t xml:space="preserve">Atelier / ligne</t>
        </is>
      </c>
      <c r="C4" s="1" t="inlineStr">
        <is>
          <t xml:space="preserve">Entraîne</t>
        </is>
      </c>
      <c r="D4" s="1" t="inlineStr">
        <is>
          <t xml:space="preserve">Criticité</t>
        </is>
      </c>
      <c r="E4" s="1" t="inlineStr">
        <is>
          <t xml:space="preserve">État</t>
        </is>
      </c>
      <c r="F4" s="1" t="inlineStr">
        <is>
          <t xml:space="preserve">Fabricant</t>
        </is>
      </c>
      <c r="G4" s="1" t="inlineStr">
        <is>
          <t xml:space="preserve">Type</t>
        </is>
      </c>
      <c r="H4" s="1" t="inlineStr">
        <is>
          <t xml:space="preserve">N° de série</t>
        </is>
      </c>
      <c r="I4" s="1" t="inlineStr">
        <is>
          <t xml:space="preserve">Puissance</t>
        </is>
      </c>
      <c r="J4" s="1" t="inlineStr">
        <is>
          <t xml:space="preserve">Unité</t>
        </is>
      </c>
      <c r="K4" s="1" t="inlineStr">
        <is>
          <t xml:space="preserve">kW</t>
        </is>
      </c>
      <c r="L4" s="1" t="inlineStr">
        <is>
          <t xml:space="preserve">Tension</t>
        </is>
      </c>
      <c r="M4" s="1" t="inlineStr">
        <is>
          <t xml:space="preserve">Intensité nominale (A)</t>
        </is>
      </c>
      <c r="N4" s="1" t="inlineStr">
        <is>
          <t xml:space="preserve">Hz</t>
        </is>
      </c>
      <c r="O4" s="1" t="inlineStr">
        <is>
          <t xml:space="preserve">tr/min</t>
        </is>
      </c>
      <c r="P4" s="1" t="inlineStr">
        <is>
          <t xml:space="preserve">Pôles</t>
        </is>
      </c>
      <c r="Q4" s="1" t="inlineStr">
        <is>
          <t xml:space="preserve">Hauteur d'axe</t>
        </is>
      </c>
      <c r="R4" s="1" t="inlineStr">
        <is>
          <t xml:space="preserve">Forme</t>
        </is>
      </c>
      <c r="S4" s="1" t="inlineStr">
        <is>
          <t xml:space="preserve">Indice IP</t>
        </is>
      </c>
      <c r="T4" s="1" t="inlineStr">
        <is>
          <t xml:space="preserve">Classe d'isol.</t>
        </is>
      </c>
      <c r="U4" s="1" t="inlineStr">
        <is>
          <t xml:space="preserve">Classe IE</t>
        </is>
      </c>
      <c r="V4" s="1" t="inlineStr">
        <is>
          <t xml:space="preserve">Service</t>
        </is>
      </c>
      <c r="W4" s="1" t="inlineStr">
        <is>
          <t xml:space="preserve">SF</t>
        </is>
      </c>
      <c r="X4" s="1" t="inlineStr">
        <is>
          <t xml:space="preserve">Roulement côté accouplement</t>
        </is>
      </c>
      <c r="Y4" s="1" t="inlineStr">
        <is>
          <t xml:space="preserve">Roulement côté opposé</t>
        </is>
      </c>
      <c r="Z4" s="1" t="inlineStr">
        <is>
          <t xml:space="preserve">Graisse</t>
        </is>
      </c>
      <c r="AA4" s="1" t="inlineStr">
        <is>
          <t xml:space="preserve">Démarrage</t>
        </is>
      </c>
      <c r="AB4" s="1" t="inlineStr">
        <is>
          <t xml:space="preserve">Réglage thermique (A)</t>
        </is>
      </c>
      <c r="AC4" s="1" t="inlineStr">
        <is>
          <t xml:space="preserve">Contrôle thermique</t>
        </is>
      </c>
      <c r="AD4" s="1" t="inlineStr">
        <is>
          <t xml:space="preserve">Câble</t>
        </is>
      </c>
      <c r="AE4" s="1" t="inlineStr">
        <is>
          <t xml:space="preserve">Protection amont</t>
        </is>
      </c>
      <c r="AF4" s="1" t="inlineStr">
        <is>
          <t xml:space="preserve">Mise en service</t>
        </is>
      </c>
      <c r="AG4" s="1" t="inlineStr">
        <is>
          <t xml:space="preserve">Dernier entretien</t>
        </is>
      </c>
      <c r="AH4" s="1" t="inlineStr">
        <is>
          <t xml:space="preserve">Périodicité (mois)</t>
        </is>
      </c>
      <c r="AI4" s="1" t="inlineStr">
        <is>
          <t xml:space="preserve">Prochain entretien</t>
        </is>
      </c>
      <c r="AJ4" s="1" t="inlineStr">
        <is>
          <t xml:space="preserve">Échéance</t>
        </is>
      </c>
      <c r="AK4" s="1" t="inlineStr">
        <is>
          <t xml:space="preserve">Remarques</t>
        </is>
      </c>
    </row>
    <row r="5">
      <c r="A5" s="5" t="inlineStr">
        <is>
          <t xml:space="preserve">P-101</t>
        </is>
      </c>
      <c r="B5" s="5" t="inlineStr">
        <is>
          <t xml:space="preserve">Chaufferie</t>
        </is>
      </c>
      <c r="C5" s="5" t="inlineStr">
        <is>
          <t xml:space="preserve">Pompe alimentaire 1</t>
        </is>
      </c>
      <c r="D5" s="5" t="inlineStr">
        <is>
          <t xml:space="preserve">A — arrête la production</t>
        </is>
      </c>
      <c r="E5" s="5" t="inlineStr">
        <is>
          <t xml:space="preserve">En service</t>
        </is>
      </c>
      <c r="F5" s="5" t="inlineStr">
        <is>
          <t xml:space="preserve">ABB</t>
        </is>
      </c>
      <c r="G5" s="5" t="inlineStr">
        <is>
          <t xml:space="preserve">M3BP 132SMA 2</t>
        </is>
      </c>
      <c r="H5" s="5" t="inlineStr">
        <is>
          <t xml:space="preserve">3GBP131210</t>
        </is>
      </c>
      <c r="I5" s="7">
        <v>5.5</v>
      </c>
      <c r="J5" s="5" t="inlineStr">
        <is>
          <t xml:space="preserve">kW</t>
        </is>
      </c>
      <c r="K5" s="10">
        <f>IF(I5="","",IF(J5="HP",ROUND(I5*0.7457,2),IF(J5="ch",ROUND(I5*0.7355,2),I5)))</f>
      </c>
      <c r="L5" s="5" t="inlineStr">
        <is>
          <t xml:space="preserve">400Δ/690Y</t>
        </is>
      </c>
      <c r="M5" s="7">
        <v>10.2</v>
      </c>
      <c r="N5" s="5" t="inlineStr">
        <is>
          <t xml:space="preserve">50</t>
        </is>
      </c>
      <c r="O5" s="6">
        <v>2915</v>
      </c>
      <c r="P5" s="9">
        <f>IF(OR(O5="",N5=""),"",2*INT(60*N5/O5))</f>
      </c>
      <c r="Q5" s="5" t="inlineStr">
        <is>
          <t xml:space="preserve">132S</t>
        </is>
      </c>
      <c r="R5" s="5" t="inlineStr">
        <is>
          <t xml:space="preserve">B35</t>
        </is>
      </c>
      <c r="S5" s="5" t="inlineStr">
        <is>
          <t xml:space="preserve">IP55</t>
        </is>
      </c>
      <c r="T5" s="5" t="inlineStr">
        <is>
          <t xml:space="preserve">F</t>
        </is>
      </c>
      <c r="U5" s="5" t="inlineStr">
        <is>
          <t xml:space="preserve">IE3</t>
        </is>
      </c>
      <c r="V5" s="5" t="inlineStr">
        <is>
          <t xml:space="preserve">S1</t>
        </is>
      </c>
      <c r="W5" s="7">
        <v>1.0</v>
      </c>
      <c r="X5" s="5" t="inlineStr">
        <is>
          <t xml:space="preserve">6208-2Z/C3</t>
        </is>
      </c>
      <c r="Y5" s="5" t="inlineStr">
        <is>
          <t xml:space="preserve">6208-2Z/C3</t>
        </is>
      </c>
      <c r="Z5" s="5" t="inlineStr">
        <is>
          <t xml:space="preserve">Graissé à vie</t>
        </is>
      </c>
      <c r="AA5" s="5" t="inlineStr">
        <is>
          <t xml:space="preserve">Direct</t>
        </is>
      </c>
      <c r="AB5" s="7">
        <v>10.5</v>
      </c>
      <c r="AC5" s="9">
        <f>IF(OR(AB5="",M5=""),"",IF(AB5&gt;M5*1.25,"Au-delà de 125 % In",IF(AB5&lt;M5*0.9,"En dessous de In","OK")))</f>
      </c>
      <c r="AD5" s="5" t="inlineStr">
        <is>
          <t xml:space="preserve">U-1000 R2V 4G2,5 mm²</t>
        </is>
      </c>
      <c r="AE5" s="5" t="inlineStr">
        <is>
          <t xml:space="preserve">Disjoncteur D16</t>
        </is>
      </c>
      <c r="AF5" s="8">
        <v>44270</v>
      </c>
      <c r="AG5" s="8">
        <v>45902</v>
      </c>
      <c r="AH5" s="6">
        <v>6</v>
      </c>
      <c r="AI5" s="11">
        <f>IF(OR(AG5="",AH5=""),"",EDATE(AG5,AH5))</f>
      </c>
      <c r="AJ5" s="9">
        <f>IF(AI5="","",IF(AI5&lt;TODAY(),"En retard",IF(AI5-TODAY()&lt;=30,"Dans les 30 jours","OK")))</f>
      </c>
      <c r="AK5" s="5" t="inlineStr">
        <is>
          <t xml:space="preserve">Contrôler l'alignement après toute intervention sur la pompe.</t>
        </is>
      </c>
    </row>
    <row r="6">
      <c r="A6" s="5" t="inlineStr">
        <is>
          <t xml:space="preserve">F-204</t>
        </is>
      </c>
      <c r="B6" s="5" t="inlineStr">
        <is>
          <t xml:space="preserve">Tour aéroréfrigérante</t>
        </is>
      </c>
      <c r="C6" s="5" t="inlineStr">
        <is>
          <t xml:space="preserve">Ventilateur de la tour</t>
        </is>
      </c>
      <c r="D6" s="5" t="inlineStr">
        <is>
          <t xml:space="preserve">B — ralentit la production</t>
        </is>
      </c>
      <c r="E6" s="5" t="inlineStr">
        <is>
          <t xml:space="preserve">En service</t>
        </is>
      </c>
      <c r="F6" s="5" t="inlineStr">
        <is>
          <t xml:space="preserve">WEG</t>
        </is>
      </c>
      <c r="G6" s="5" t="inlineStr">
        <is>
          <t xml:space="preserve">W22 180L</t>
        </is>
      </c>
      <c r="H6" s="5" t="inlineStr">
        <is>
          <t xml:space="preserve">1024887331</t>
        </is>
      </c>
      <c r="I6" s="7">
        <v>22</v>
      </c>
      <c r="J6" s="5" t="inlineStr">
        <is>
          <t xml:space="preserve">kW</t>
        </is>
      </c>
      <c r="K6" s="10">
        <f>IF(I6="","",IF(J6="HP",ROUND(I6*0.7457,2),IF(J6="ch",ROUND(I6*0.7355,2),I6)))</f>
      </c>
      <c r="L6" s="5" t="inlineStr">
        <is>
          <t xml:space="preserve">400Δ</t>
        </is>
      </c>
      <c r="M6" s="7">
        <v>40.5</v>
      </c>
      <c r="N6" s="5" t="inlineStr">
        <is>
          <t xml:space="preserve">50</t>
        </is>
      </c>
      <c r="O6" s="6">
        <v>1470</v>
      </c>
      <c r="P6" s="9">
        <f>IF(OR(O6="",N6=""),"",2*INT(60*N6/O6))</f>
      </c>
      <c r="Q6" s="5" t="inlineStr">
        <is>
          <t xml:space="preserve">180L</t>
        </is>
      </c>
      <c r="R6" s="5" t="inlineStr">
        <is>
          <t xml:space="preserve">V1</t>
        </is>
      </c>
      <c r="S6" s="5" t="inlineStr">
        <is>
          <t xml:space="preserve">IP56</t>
        </is>
      </c>
      <c r="T6" s="5" t="inlineStr">
        <is>
          <t xml:space="preserve">F</t>
        </is>
      </c>
      <c r="U6" s="5" t="inlineStr">
        <is>
          <t xml:space="preserve">IE3</t>
        </is>
      </c>
      <c r="V6" s="5" t="inlineStr">
        <is>
          <t xml:space="preserve">S1</t>
        </is>
      </c>
      <c r="W6" s="7">
        <v>1.0</v>
      </c>
      <c r="X6" s="5" t="inlineStr">
        <is>
          <t xml:space="preserve">6311-C3</t>
        </is>
      </c>
      <c r="Y6" s="5" t="inlineStr">
        <is>
          <t xml:space="preserve">6211-C3</t>
        </is>
      </c>
      <c r="Z6" s="5" t="inlineStr">
        <is>
          <t xml:space="preserve">Polyrex EM, 20 g / 4000 h</t>
        </is>
      </c>
      <c r="AA6" s="5" t="inlineStr">
        <is>
          <t xml:space="preserve">Variateur de fréquence</t>
        </is>
      </c>
      <c r="AB6" s="7">
        <v>41</v>
      </c>
      <c r="AC6" s="9">
        <f>IF(OR(AB6="",M6=""),"",IF(AB6&gt;M6*1.25,"Au-delà de 125 % In",IF(AB6&lt;M6*0.9,"En dessous de In","OK")))</f>
      </c>
      <c r="AD6" s="5" t="inlineStr">
        <is>
          <t xml:space="preserve">U-1000 R2V 4G10 mm² blindé</t>
        </is>
      </c>
      <c r="AE6" s="5" t="inlineStr">
        <is>
          <t xml:space="preserve">63 A gG</t>
        </is>
      </c>
      <c r="AF6" s="8">
        <v>43617</v>
      </c>
      <c r="AG6" s="8">
        <v>46132</v>
      </c>
      <c r="AH6" s="6">
        <v>6</v>
      </c>
      <c r="AI6" s="11">
        <f>IF(OR(AG6="",AH6=""),"",EDATE(AG6,AH6))</f>
      </c>
      <c r="AJ6" s="9">
        <f>IF(AI6="","",IF(AI6&lt;TODAY(),"En retard",IF(AI6-TODAY()&lt;=30,"Dans les 30 jours","OK")))</f>
      </c>
      <c r="AK6" s="5" t="inlineStr">
        <is>
          <t xml:space="preserve">Regraisser côté accouplement et côté opposé ; rampe du variateur 15 s.</t>
        </is>
      </c>
    </row>
    <row r="7">
      <c r="A7" s="5" t="inlineStr">
        <is>
          <t xml:space="preserve">B-310</t>
        </is>
      </c>
      <c r="B7" s="5" t="inlineStr">
        <is>
          <t xml:space="preserve">Ligne 3</t>
        </is>
      </c>
      <c r="C7" s="5" t="inlineStr">
        <is>
          <t xml:space="preserve">Convoyeur d'alimentation</t>
        </is>
      </c>
      <c r="D7" s="5" t="inlineStr">
        <is>
          <t xml:space="preserve">C — peut attendre</t>
        </is>
      </c>
      <c r="E7" s="5" t="inlineStr">
        <is>
          <t xml:space="preserve">De réserve en magasin</t>
        </is>
      </c>
      <c r="F7" s="5" t="inlineStr">
        <is>
          <t xml:space="preserve">Leroy-Somer</t>
        </is>
      </c>
      <c r="G7" s="5" t="inlineStr">
        <is>
          <t xml:space="preserve">LS 112 M</t>
        </is>
      </c>
      <c r="H7" s="5" t="inlineStr">
        <is>
          <t xml:space="preserve">782114/06</t>
        </is>
      </c>
      <c r="I7" s="7">
        <v>5.5</v>
      </c>
      <c r="J7" s="5" t="inlineStr">
        <is>
          <t xml:space="preserve">ch</t>
        </is>
      </c>
      <c r="K7" s="10">
        <f>IF(I7="","",IF(J7="HP",ROUND(I7*0.7457,2),IF(J7="ch",ROUND(I7*0.7355,2),I7)))</f>
      </c>
      <c r="L7" s="5" t="inlineStr">
        <is>
          <t xml:space="preserve">220Δ/380Y</t>
        </is>
      </c>
      <c r="M7" s="7">
        <v>8.6</v>
      </c>
      <c r="N7" s="5" t="inlineStr">
        <is>
          <t xml:space="preserve">50</t>
        </is>
      </c>
      <c r="O7" s="6">
        <v>1420</v>
      </c>
      <c r="P7" s="9">
        <f>IF(OR(O7="",N7=""),"",2*INT(60*N7/O7))</f>
      </c>
      <c r="Q7" s="5" t="inlineStr">
        <is>
          <t xml:space="preserve">112M</t>
        </is>
      </c>
      <c r="R7" s="5" t="inlineStr">
        <is>
          <t xml:space="preserve">B3</t>
        </is>
      </c>
      <c r="S7" s="5" t="inlineStr">
        <is>
          <t xml:space="preserve">IP44</t>
        </is>
      </c>
      <c r="T7" s="5" t="inlineStr">
        <is>
          <t xml:space="preserve">B</t>
        </is>
      </c>
      <c r="U7" s="5" t="inlineStr">
        <is>
          <t xml:space="preserve">Inconnue</t>
        </is>
      </c>
      <c r="V7" s="5" t="inlineStr">
        <is>
          <t xml:space="preserve">S1</t>
        </is>
      </c>
      <c r="W7" s="7">
        <v>1.0</v>
      </c>
      <c r="X7" s="5" t="inlineStr">
        <is>
          <t xml:space="preserve">6306-2Z/C3</t>
        </is>
      </c>
      <c r="Y7" s="5" t="inlineStr">
        <is>
          <t xml:space="preserve">6206-2Z/C3</t>
        </is>
      </c>
      <c r="Z7" s="5" t="inlineStr">
        <is>
          <t xml:space="preserve">Graissé à vie</t>
        </is>
      </c>
      <c r="AA7" s="5" t="inlineStr">
        <is>
          <t xml:space="preserve">Direct</t>
        </is>
      </c>
      <c r="AB7" s="7">
        <v>14.9</v>
      </c>
      <c r="AC7" s="9">
        <f>IF(OR(AB7="",M7=""),"",IF(AB7&gt;M7*1.25,"Au-delà de 125 % In",IF(AB7&lt;M7*0.9,"En dessous de In","OK")))</f>
      </c>
      <c r="AD7" s="5" t="inlineStr">
        <is>
          <t xml:space="preserve">U-1000 R2V 5G1,5 mm²</t>
        </is>
      </c>
      <c r="AE7" s="5" t="inlineStr">
        <is>
          <t xml:space="preserve">16 A gG</t>
        </is>
      </c>
      <c r="AF7" s="8">
        <v>41043</v>
      </c>
      <c r="AG7" s="8">
        <v>45426</v>
      </c>
      <c r="AH7" s="6">
        <v>12</v>
      </c>
      <c r="AI7" s="11">
        <f>IF(OR(AG7="",AH7=""),"",EDATE(AG7,AH7))</f>
      </c>
      <c r="AJ7" s="9">
        <f>IF(AI7="","",IF(AI7&lt;TODAY(),"En retard",IF(AI7-TODAY()&lt;=30,"Dans les 30 jours","OK")))</f>
      </c>
      <c r="AK7" s="5" t="inlineStr">
        <is>
          <t xml:space="preserve">Réserve pour B-301 à B-312. Le thermique est encore réglé sur le courant triangle (220 V) – le régler sur le courant étoile avant de le monter sur le réseau 400 V.</t>
        </is>
      </c>
    </row>
    <row r="8">
      <c r="A8" s="5"/>
      <c r="B8" s="5"/>
      <c r="C8" s="5"/>
      <c r="D8" s="5"/>
      <c r="E8" s="5"/>
      <c r="F8" s="5"/>
      <c r="G8" s="5"/>
      <c r="H8" s="5"/>
      <c r="I8" s="7"/>
      <c r="J8" s="5"/>
      <c r="K8" s="10">
        <f>IF(I8="","",IF(J8="HP",ROUND(I8*0.7457,2),IF(J8="ch",ROUND(I8*0.7355,2),I8)))</f>
      </c>
      <c r="L8" s="5"/>
      <c r="M8" s="7"/>
      <c r="N8" s="5"/>
      <c r="O8" s="6"/>
      <c r="P8" s="9">
        <f>IF(OR(O8="",N8=""),"",2*INT(60*N8/O8))</f>
      </c>
      <c r="Q8" s="5"/>
      <c r="R8" s="5"/>
      <c r="S8" s="5"/>
      <c r="T8" s="5"/>
      <c r="U8" s="5"/>
      <c r="V8" s="5"/>
      <c r="W8" s="7"/>
      <c r="X8" s="5"/>
      <c r="Y8" s="5"/>
      <c r="Z8" s="5"/>
      <c r="AA8" s="5"/>
      <c r="AB8" s="7"/>
      <c r="AC8" s="9">
        <f>IF(OR(AB8="",M8=""),"",IF(AB8&gt;M8*1.25,"Au-delà de 125 % In",IF(AB8&lt;M8*0.9,"En dessous de In","OK")))</f>
      </c>
      <c r="AD8" s="5"/>
      <c r="AE8" s="5"/>
      <c r="AF8" s="8"/>
      <c r="AG8" s="8"/>
      <c r="AH8" s="6"/>
      <c r="AI8" s="11">
        <f>IF(OR(AG8="",AH8=""),"",EDATE(AG8,AH8))</f>
      </c>
      <c r="AJ8" s="9">
        <f>IF(AI8="","",IF(AI8&lt;TODAY(),"En retard",IF(AI8-TODAY()&lt;=30,"Dans les 30 jours","OK")))</f>
      </c>
      <c r="AK8" s="5"/>
    </row>
    <row r="9">
      <c r="A9" s="5"/>
      <c r="B9" s="5"/>
      <c r="C9" s="5"/>
      <c r="D9" s="5"/>
      <c r="E9" s="5"/>
      <c r="F9" s="5"/>
      <c r="G9" s="5"/>
      <c r="H9" s="5"/>
      <c r="I9" s="7"/>
      <c r="J9" s="5"/>
      <c r="K9" s="10">
        <f>IF(I9="","",IF(J9="HP",ROUND(I9*0.7457,2),IF(J9="ch",ROUND(I9*0.7355,2),I9)))</f>
      </c>
      <c r="L9" s="5"/>
      <c r="M9" s="7"/>
      <c r="N9" s="5"/>
      <c r="O9" s="6"/>
      <c r="P9" s="9">
        <f>IF(OR(O9="",N9=""),"",2*INT(60*N9/O9))</f>
      </c>
      <c r="Q9" s="5"/>
      <c r="R9" s="5"/>
      <c r="S9" s="5"/>
      <c r="T9" s="5"/>
      <c r="U9" s="5"/>
      <c r="V9" s="5"/>
      <c r="W9" s="7"/>
      <c r="X9" s="5"/>
      <c r="Y9" s="5"/>
      <c r="Z9" s="5"/>
      <c r="AA9" s="5"/>
      <c r="AB9" s="7"/>
      <c r="AC9" s="9">
        <f>IF(OR(AB9="",M9=""),"",IF(AB9&gt;M9*1.25,"Au-delà de 125 % In",IF(AB9&lt;M9*0.9,"En dessous de In","OK")))</f>
      </c>
      <c r="AD9" s="5"/>
      <c r="AE9" s="5"/>
      <c r="AF9" s="8"/>
      <c r="AG9" s="8"/>
      <c r="AH9" s="6"/>
      <c r="AI9" s="11">
        <f>IF(OR(AG9="",AH9=""),"",EDATE(AG9,AH9))</f>
      </c>
      <c r="AJ9" s="9">
        <f>IF(AI9="","",IF(AI9&lt;TODAY(),"En retard",IF(AI9-TODAY()&lt;=30,"Dans les 30 jours","OK")))</f>
      </c>
      <c r="AK9" s="5"/>
    </row>
    <row r="10">
      <c r="A10" s="5"/>
      <c r="B10" s="5"/>
      <c r="C10" s="5"/>
      <c r="D10" s="5"/>
      <c r="E10" s="5"/>
      <c r="F10" s="5"/>
      <c r="G10" s="5"/>
      <c r="H10" s="5"/>
      <c r="I10" s="7"/>
      <c r="J10" s="5"/>
      <c r="K10" s="10">
        <f>IF(I10="","",IF(J10="HP",ROUND(I10*0.7457,2),IF(J10="ch",ROUND(I10*0.7355,2),I10)))</f>
      </c>
      <c r="L10" s="5"/>
      <c r="M10" s="7"/>
      <c r="N10" s="5"/>
      <c r="O10" s="6"/>
      <c r="P10" s="9">
        <f>IF(OR(O10="",N10=""),"",2*INT(60*N10/O10))</f>
      </c>
      <c r="Q10" s="5"/>
      <c r="R10" s="5"/>
      <c r="S10" s="5"/>
      <c r="T10" s="5"/>
      <c r="U10" s="5"/>
      <c r="V10" s="5"/>
      <c r="W10" s="7"/>
      <c r="X10" s="5"/>
      <c r="Y10" s="5"/>
      <c r="Z10" s="5"/>
      <c r="AA10" s="5"/>
      <c r="AB10" s="7"/>
      <c r="AC10" s="9">
        <f>IF(OR(AB10="",M10=""),"",IF(AB10&gt;M10*1.25,"Au-delà de 125 % In",IF(AB10&lt;M10*0.9,"En dessous de In","OK")))</f>
      </c>
      <c r="AD10" s="5"/>
      <c r="AE10" s="5"/>
      <c r="AF10" s="8"/>
      <c r="AG10" s="8"/>
      <c r="AH10" s="6"/>
      <c r="AI10" s="11">
        <f>IF(OR(AG10="",AH10=""),"",EDATE(AG10,AH10))</f>
      </c>
      <c r="AJ10" s="9">
        <f>IF(AI10="","",IF(AI10&lt;TODAY(),"En retard",IF(AI10-TODAY()&lt;=30,"Dans les 30 jours","OK")))</f>
      </c>
      <c r="AK10" s="5"/>
    </row>
    <row r="11">
      <c r="A11" s="5"/>
      <c r="B11" s="5"/>
      <c r="C11" s="5"/>
      <c r="D11" s="5"/>
      <c r="E11" s="5"/>
      <c r="F11" s="5"/>
      <c r="G11" s="5"/>
      <c r="H11" s="5"/>
      <c r="I11" s="7"/>
      <c r="J11" s="5"/>
      <c r="K11" s="10">
        <f>IF(I11="","",IF(J11="HP",ROUND(I11*0.7457,2),IF(J11="ch",ROUND(I11*0.7355,2),I11)))</f>
      </c>
      <c r="L11" s="5"/>
      <c r="M11" s="7"/>
      <c r="N11" s="5"/>
      <c r="O11" s="6"/>
      <c r="P11" s="9">
        <f>IF(OR(O11="",N11=""),"",2*INT(60*N11/O11))</f>
      </c>
      <c r="Q11" s="5"/>
      <c r="R11" s="5"/>
      <c r="S11" s="5"/>
      <c r="T11" s="5"/>
      <c r="U11" s="5"/>
      <c r="V11" s="5"/>
      <c r="W11" s="7"/>
      <c r="X11" s="5"/>
      <c r="Y11" s="5"/>
      <c r="Z11" s="5"/>
      <c r="AA11" s="5"/>
      <c r="AB11" s="7"/>
      <c r="AC11" s="9">
        <f>IF(OR(AB11="",M11=""),"",IF(AB11&gt;M11*1.25,"Au-delà de 125 % In",IF(AB11&lt;M11*0.9,"En dessous de In","OK")))</f>
      </c>
      <c r="AD11" s="5"/>
      <c r="AE11" s="5"/>
      <c r="AF11" s="8"/>
      <c r="AG11" s="8"/>
      <c r="AH11" s="6"/>
      <c r="AI11" s="11">
        <f>IF(OR(AG11="",AH11=""),"",EDATE(AG11,AH11))</f>
      </c>
      <c r="AJ11" s="9">
        <f>IF(AI11="","",IF(AI11&lt;TODAY(),"En retard",IF(AI11-TODAY()&lt;=30,"Dans les 30 jours","OK")))</f>
      </c>
      <c r="AK11" s="5"/>
    </row>
    <row r="12">
      <c r="A12" s="5"/>
      <c r="B12" s="5"/>
      <c r="C12" s="5"/>
      <c r="D12" s="5"/>
      <c r="E12" s="5"/>
      <c r="F12" s="5"/>
      <c r="G12" s="5"/>
      <c r="H12" s="5"/>
      <c r="I12" s="7"/>
      <c r="J12" s="5"/>
      <c r="K12" s="10">
        <f>IF(I12="","",IF(J12="HP",ROUND(I12*0.7457,2),IF(J12="ch",ROUND(I12*0.7355,2),I12)))</f>
      </c>
      <c r="L12" s="5"/>
      <c r="M12" s="7"/>
      <c r="N12" s="5"/>
      <c r="O12" s="6"/>
      <c r="P12" s="9">
        <f>IF(OR(O12="",N12=""),"",2*INT(60*N12/O12))</f>
      </c>
      <c r="Q12" s="5"/>
      <c r="R12" s="5"/>
      <c r="S12" s="5"/>
      <c r="T12" s="5"/>
      <c r="U12" s="5"/>
      <c r="V12" s="5"/>
      <c r="W12" s="7"/>
      <c r="X12" s="5"/>
      <c r="Y12" s="5"/>
      <c r="Z12" s="5"/>
      <c r="AA12" s="5"/>
      <c r="AB12" s="7"/>
      <c r="AC12" s="9">
        <f>IF(OR(AB12="",M12=""),"",IF(AB12&gt;M12*1.25,"Au-delà de 125 % In",IF(AB12&lt;M12*0.9,"En dessous de In","OK")))</f>
      </c>
      <c r="AD12" s="5"/>
      <c r="AE12" s="5"/>
      <c r="AF12" s="8"/>
      <c r="AG12" s="8"/>
      <c r="AH12" s="6"/>
      <c r="AI12" s="11">
        <f>IF(OR(AG12="",AH12=""),"",EDATE(AG12,AH12))</f>
      </c>
      <c r="AJ12" s="9">
        <f>IF(AI12="","",IF(AI12&lt;TODAY(),"En retard",IF(AI12-TODAY()&lt;=30,"Dans les 30 jours","OK")))</f>
      </c>
      <c r="AK12" s="5"/>
    </row>
    <row r="13">
      <c r="A13" s="5"/>
      <c r="B13" s="5"/>
      <c r="C13" s="5"/>
      <c r="D13" s="5"/>
      <c r="E13" s="5"/>
      <c r="F13" s="5"/>
      <c r="G13" s="5"/>
      <c r="H13" s="5"/>
      <c r="I13" s="7"/>
      <c r="J13" s="5"/>
      <c r="K13" s="10">
        <f>IF(I13="","",IF(J13="HP",ROUND(I13*0.7457,2),IF(J13="ch",ROUND(I13*0.7355,2),I13)))</f>
      </c>
      <c r="L13" s="5"/>
      <c r="M13" s="7"/>
      <c r="N13" s="5"/>
      <c r="O13" s="6"/>
      <c r="P13" s="9">
        <f>IF(OR(O13="",N13=""),"",2*INT(60*N13/O13))</f>
      </c>
      <c r="Q13" s="5"/>
      <c r="R13" s="5"/>
      <c r="S13" s="5"/>
      <c r="T13" s="5"/>
      <c r="U13" s="5"/>
      <c r="V13" s="5"/>
      <c r="W13" s="7"/>
      <c r="X13" s="5"/>
      <c r="Y13" s="5"/>
      <c r="Z13" s="5"/>
      <c r="AA13" s="5"/>
      <c r="AB13" s="7"/>
      <c r="AC13" s="9">
        <f>IF(OR(AB13="",M13=""),"",IF(AB13&gt;M13*1.25,"Au-delà de 125 % In",IF(AB13&lt;M13*0.9,"En dessous de In","OK")))</f>
      </c>
      <c r="AD13" s="5"/>
      <c r="AE13" s="5"/>
      <c r="AF13" s="8"/>
      <c r="AG13" s="8"/>
      <c r="AH13" s="6"/>
      <c r="AI13" s="11">
        <f>IF(OR(AG13="",AH13=""),"",EDATE(AG13,AH13))</f>
      </c>
      <c r="AJ13" s="9">
        <f>IF(AI13="","",IF(AI13&lt;TODAY(),"En retard",IF(AI13-TODAY()&lt;=30,"Dans les 30 jours","OK")))</f>
      </c>
      <c r="AK13" s="5"/>
    </row>
    <row r="14">
      <c r="A14" s="5"/>
      <c r="B14" s="5"/>
      <c r="C14" s="5"/>
      <c r="D14" s="5"/>
      <c r="E14" s="5"/>
      <c r="F14" s="5"/>
      <c r="G14" s="5"/>
      <c r="H14" s="5"/>
      <c r="I14" s="7"/>
      <c r="J14" s="5"/>
      <c r="K14" s="10">
        <f>IF(I14="","",IF(J14="HP",ROUND(I14*0.7457,2),IF(J14="ch",ROUND(I14*0.7355,2),I14)))</f>
      </c>
      <c r="L14" s="5"/>
      <c r="M14" s="7"/>
      <c r="N14" s="5"/>
      <c r="O14" s="6"/>
      <c r="P14" s="9">
        <f>IF(OR(O14="",N14=""),"",2*INT(60*N14/O14))</f>
      </c>
      <c r="Q14" s="5"/>
      <c r="R14" s="5"/>
      <c r="S14" s="5"/>
      <c r="T14" s="5"/>
      <c r="U14" s="5"/>
      <c r="V14" s="5"/>
      <c r="W14" s="7"/>
      <c r="X14" s="5"/>
      <c r="Y14" s="5"/>
      <c r="Z14" s="5"/>
      <c r="AA14" s="5"/>
      <c r="AB14" s="7"/>
      <c r="AC14" s="9">
        <f>IF(OR(AB14="",M14=""),"",IF(AB14&gt;M14*1.25,"Au-delà de 125 % In",IF(AB14&lt;M14*0.9,"En dessous de In","OK")))</f>
      </c>
      <c r="AD14" s="5"/>
      <c r="AE14" s="5"/>
      <c r="AF14" s="8"/>
      <c r="AG14" s="8"/>
      <c r="AH14" s="6"/>
      <c r="AI14" s="11">
        <f>IF(OR(AG14="",AH14=""),"",EDATE(AG14,AH14))</f>
      </c>
      <c r="AJ14" s="9">
        <f>IF(AI14="","",IF(AI14&lt;TODAY(),"En retard",IF(AI14-TODAY()&lt;=30,"Dans les 30 jours","OK")))</f>
      </c>
      <c r="AK14" s="5"/>
    </row>
    <row r="15">
      <c r="A15" s="5"/>
      <c r="B15" s="5"/>
      <c r="C15" s="5"/>
      <c r="D15" s="5"/>
      <c r="E15" s="5"/>
      <c r="F15" s="5"/>
      <c r="G15" s="5"/>
      <c r="H15" s="5"/>
      <c r="I15" s="7"/>
      <c r="J15" s="5"/>
      <c r="K15" s="10">
        <f>IF(I15="","",IF(J15="HP",ROUND(I15*0.7457,2),IF(J15="ch",ROUND(I15*0.7355,2),I15)))</f>
      </c>
      <c r="L15" s="5"/>
      <c r="M15" s="7"/>
      <c r="N15" s="5"/>
      <c r="O15" s="6"/>
      <c r="P15" s="9">
        <f>IF(OR(O15="",N15=""),"",2*INT(60*N15/O15))</f>
      </c>
      <c r="Q15" s="5"/>
      <c r="R15" s="5"/>
      <c r="S15" s="5"/>
      <c r="T15" s="5"/>
      <c r="U15" s="5"/>
      <c r="V15" s="5"/>
      <c r="W15" s="7"/>
      <c r="X15" s="5"/>
      <c r="Y15" s="5"/>
      <c r="Z15" s="5"/>
      <c r="AA15" s="5"/>
      <c r="AB15" s="7"/>
      <c r="AC15" s="9">
        <f>IF(OR(AB15="",M15=""),"",IF(AB15&gt;M15*1.25,"Au-delà de 125 % In",IF(AB15&lt;M15*0.9,"En dessous de In","OK")))</f>
      </c>
      <c r="AD15" s="5"/>
      <c r="AE15" s="5"/>
      <c r="AF15" s="8"/>
      <c r="AG15" s="8"/>
      <c r="AH15" s="6"/>
      <c r="AI15" s="11">
        <f>IF(OR(AG15="",AH15=""),"",EDATE(AG15,AH15))</f>
      </c>
      <c r="AJ15" s="9">
        <f>IF(AI15="","",IF(AI15&lt;TODAY(),"En retard",IF(AI15-TODAY()&lt;=30,"Dans les 30 jours","OK")))</f>
      </c>
      <c r="AK15" s="5"/>
    </row>
    <row r="16">
      <c r="A16" s="5"/>
      <c r="B16" s="5"/>
      <c r="C16" s="5"/>
      <c r="D16" s="5"/>
      <c r="E16" s="5"/>
      <c r="F16" s="5"/>
      <c r="G16" s="5"/>
      <c r="H16" s="5"/>
      <c r="I16" s="7"/>
      <c r="J16" s="5"/>
      <c r="K16" s="10">
        <f>IF(I16="","",IF(J16="HP",ROUND(I16*0.7457,2),IF(J16="ch",ROUND(I16*0.7355,2),I16)))</f>
      </c>
      <c r="L16" s="5"/>
      <c r="M16" s="7"/>
      <c r="N16" s="5"/>
      <c r="O16" s="6"/>
      <c r="P16" s="9">
        <f>IF(OR(O16="",N16=""),"",2*INT(60*N16/O16))</f>
      </c>
      <c r="Q16" s="5"/>
      <c r="R16" s="5"/>
      <c r="S16" s="5"/>
      <c r="T16" s="5"/>
      <c r="U16" s="5"/>
      <c r="V16" s="5"/>
      <c r="W16" s="7"/>
      <c r="X16" s="5"/>
      <c r="Y16" s="5"/>
      <c r="Z16" s="5"/>
      <c r="AA16" s="5"/>
      <c r="AB16" s="7"/>
      <c r="AC16" s="9">
        <f>IF(OR(AB16="",M16=""),"",IF(AB16&gt;M16*1.25,"Au-delà de 125 % In",IF(AB16&lt;M16*0.9,"En dessous de In","OK")))</f>
      </c>
      <c r="AD16" s="5"/>
      <c r="AE16" s="5"/>
      <c r="AF16" s="8"/>
      <c r="AG16" s="8"/>
      <c r="AH16" s="6"/>
      <c r="AI16" s="11">
        <f>IF(OR(AG16="",AH16=""),"",EDATE(AG16,AH16))</f>
      </c>
      <c r="AJ16" s="9">
        <f>IF(AI16="","",IF(AI16&lt;TODAY(),"En retard",IF(AI16-TODAY()&lt;=30,"Dans les 30 jours","OK")))</f>
      </c>
      <c r="AK16" s="5"/>
    </row>
    <row r="17">
      <c r="A17" s="5"/>
      <c r="B17" s="5"/>
      <c r="C17" s="5"/>
      <c r="D17" s="5"/>
      <c r="E17" s="5"/>
      <c r="F17" s="5"/>
      <c r="G17" s="5"/>
      <c r="H17" s="5"/>
      <c r="I17" s="7"/>
      <c r="J17" s="5"/>
      <c r="K17" s="10">
        <f>IF(I17="","",IF(J17="HP",ROUND(I17*0.7457,2),IF(J17="ch",ROUND(I17*0.7355,2),I17)))</f>
      </c>
      <c r="L17" s="5"/>
      <c r="M17" s="7"/>
      <c r="N17" s="5"/>
      <c r="O17" s="6"/>
      <c r="P17" s="9">
        <f>IF(OR(O17="",N17=""),"",2*INT(60*N17/O17))</f>
      </c>
      <c r="Q17" s="5"/>
      <c r="R17" s="5"/>
      <c r="S17" s="5"/>
      <c r="T17" s="5"/>
      <c r="U17" s="5"/>
      <c r="V17" s="5"/>
      <c r="W17" s="7"/>
      <c r="X17" s="5"/>
      <c r="Y17" s="5"/>
      <c r="Z17" s="5"/>
      <c r="AA17" s="5"/>
      <c r="AB17" s="7"/>
      <c r="AC17" s="9">
        <f>IF(OR(AB17="",M17=""),"",IF(AB17&gt;M17*1.25,"Au-delà de 125 % In",IF(AB17&lt;M17*0.9,"En dessous de In","OK")))</f>
      </c>
      <c r="AD17" s="5"/>
      <c r="AE17" s="5"/>
      <c r="AF17" s="8"/>
      <c r="AG17" s="8"/>
      <c r="AH17" s="6"/>
      <c r="AI17" s="11">
        <f>IF(OR(AG17="",AH17=""),"",EDATE(AG17,AH17))</f>
      </c>
      <c r="AJ17" s="9">
        <f>IF(AI17="","",IF(AI17&lt;TODAY(),"En retard",IF(AI17-TODAY()&lt;=30,"Dans les 30 jours","OK")))</f>
      </c>
      <c r="AK17" s="5"/>
    </row>
    <row r="18">
      <c r="A18" s="5"/>
      <c r="B18" s="5"/>
      <c r="C18" s="5"/>
      <c r="D18" s="5"/>
      <c r="E18" s="5"/>
      <c r="F18" s="5"/>
      <c r="G18" s="5"/>
      <c r="H18" s="5"/>
      <c r="I18" s="7"/>
      <c r="J18" s="5"/>
      <c r="K18" s="10">
        <f>IF(I18="","",IF(J18="HP",ROUND(I18*0.7457,2),IF(J18="ch",ROUND(I18*0.7355,2),I18)))</f>
      </c>
      <c r="L18" s="5"/>
      <c r="M18" s="7"/>
      <c r="N18" s="5"/>
      <c r="O18" s="6"/>
      <c r="P18" s="9">
        <f>IF(OR(O18="",N18=""),"",2*INT(60*N18/O18))</f>
      </c>
      <c r="Q18" s="5"/>
      <c r="R18" s="5"/>
      <c r="S18" s="5"/>
      <c r="T18" s="5"/>
      <c r="U18" s="5"/>
      <c r="V18" s="5"/>
      <c r="W18" s="7"/>
      <c r="X18" s="5"/>
      <c r="Y18" s="5"/>
      <c r="Z18" s="5"/>
      <c r="AA18" s="5"/>
      <c r="AB18" s="7"/>
      <c r="AC18" s="9">
        <f>IF(OR(AB18="",M18=""),"",IF(AB18&gt;M18*1.25,"Au-delà de 125 % In",IF(AB18&lt;M18*0.9,"En dessous de In","OK")))</f>
      </c>
      <c r="AD18" s="5"/>
      <c r="AE18" s="5"/>
      <c r="AF18" s="8"/>
      <c r="AG18" s="8"/>
      <c r="AH18" s="6"/>
      <c r="AI18" s="11">
        <f>IF(OR(AG18="",AH18=""),"",EDATE(AG18,AH18))</f>
      </c>
      <c r="AJ18" s="9">
        <f>IF(AI18="","",IF(AI18&lt;TODAY(),"En retard",IF(AI18-TODAY()&lt;=30,"Dans les 30 jours","OK")))</f>
      </c>
      <c r="AK18" s="5"/>
    </row>
    <row r="19">
      <c r="A19" s="5"/>
      <c r="B19" s="5"/>
      <c r="C19" s="5"/>
      <c r="D19" s="5"/>
      <c r="E19" s="5"/>
      <c r="F19" s="5"/>
      <c r="G19" s="5"/>
      <c r="H19" s="5"/>
      <c r="I19" s="7"/>
      <c r="J19" s="5"/>
      <c r="K19" s="10">
        <f>IF(I19="","",IF(J19="HP",ROUND(I19*0.7457,2),IF(J19="ch",ROUND(I19*0.7355,2),I19)))</f>
      </c>
      <c r="L19" s="5"/>
      <c r="M19" s="7"/>
      <c r="N19" s="5"/>
      <c r="O19" s="6"/>
      <c r="P19" s="9">
        <f>IF(OR(O19="",N19=""),"",2*INT(60*N19/O19))</f>
      </c>
      <c r="Q19" s="5"/>
      <c r="R19" s="5"/>
      <c r="S19" s="5"/>
      <c r="T19" s="5"/>
      <c r="U19" s="5"/>
      <c r="V19" s="5"/>
      <c r="W19" s="7"/>
      <c r="X19" s="5"/>
      <c r="Y19" s="5"/>
      <c r="Z19" s="5"/>
      <c r="AA19" s="5"/>
      <c r="AB19" s="7"/>
      <c r="AC19" s="9">
        <f>IF(OR(AB19="",M19=""),"",IF(AB19&gt;M19*1.25,"Au-delà de 125 % In",IF(AB19&lt;M19*0.9,"En dessous de In","OK")))</f>
      </c>
      <c r="AD19" s="5"/>
      <c r="AE19" s="5"/>
      <c r="AF19" s="8"/>
      <c r="AG19" s="8"/>
      <c r="AH19" s="6"/>
      <c r="AI19" s="11">
        <f>IF(OR(AG19="",AH19=""),"",EDATE(AG19,AH19))</f>
      </c>
      <c r="AJ19" s="9">
        <f>IF(AI19="","",IF(AI19&lt;TODAY(),"En retard",IF(AI19-TODAY()&lt;=30,"Dans les 30 jours","OK")))</f>
      </c>
      <c r="AK19" s="5"/>
    </row>
    <row r="20">
      <c r="A20" s="5"/>
      <c r="B20" s="5"/>
      <c r="C20" s="5"/>
      <c r="D20" s="5"/>
      <c r="E20" s="5"/>
      <c r="F20" s="5"/>
      <c r="G20" s="5"/>
      <c r="H20" s="5"/>
      <c r="I20" s="7"/>
      <c r="J20" s="5"/>
      <c r="K20" s="10">
        <f>IF(I20="","",IF(J20="HP",ROUND(I20*0.7457,2),IF(J20="ch",ROUND(I20*0.7355,2),I20)))</f>
      </c>
      <c r="L20" s="5"/>
      <c r="M20" s="7"/>
      <c r="N20" s="5"/>
      <c r="O20" s="6"/>
      <c r="P20" s="9">
        <f>IF(OR(O20="",N20=""),"",2*INT(60*N20/O20))</f>
      </c>
      <c r="Q20" s="5"/>
      <c r="R20" s="5"/>
      <c r="S20" s="5"/>
      <c r="T20" s="5"/>
      <c r="U20" s="5"/>
      <c r="V20" s="5"/>
      <c r="W20" s="7"/>
      <c r="X20" s="5"/>
      <c r="Y20" s="5"/>
      <c r="Z20" s="5"/>
      <c r="AA20" s="5"/>
      <c r="AB20" s="7"/>
      <c r="AC20" s="9">
        <f>IF(OR(AB20="",M20=""),"",IF(AB20&gt;M20*1.25,"Au-delà de 125 % In",IF(AB20&lt;M20*0.9,"En dessous de In","OK")))</f>
      </c>
      <c r="AD20" s="5"/>
      <c r="AE20" s="5"/>
      <c r="AF20" s="8"/>
      <c r="AG20" s="8"/>
      <c r="AH20" s="6"/>
      <c r="AI20" s="11">
        <f>IF(OR(AG20="",AH20=""),"",EDATE(AG20,AH20))</f>
      </c>
      <c r="AJ20" s="9">
        <f>IF(AI20="","",IF(AI20&lt;TODAY(),"En retard",IF(AI20-TODAY()&lt;=30,"Dans les 30 jours","OK")))</f>
      </c>
      <c r="AK20" s="5"/>
    </row>
    <row r="21">
      <c r="A21" s="5"/>
      <c r="B21" s="5"/>
      <c r="C21" s="5"/>
      <c r="D21" s="5"/>
      <c r="E21" s="5"/>
      <c r="F21" s="5"/>
      <c r="G21" s="5"/>
      <c r="H21" s="5"/>
      <c r="I21" s="7"/>
      <c r="J21" s="5"/>
      <c r="K21" s="10">
        <f>IF(I21="","",IF(J21="HP",ROUND(I21*0.7457,2),IF(J21="ch",ROUND(I21*0.7355,2),I21)))</f>
      </c>
      <c r="L21" s="5"/>
      <c r="M21" s="7"/>
      <c r="N21" s="5"/>
      <c r="O21" s="6"/>
      <c r="P21" s="9">
        <f>IF(OR(O21="",N21=""),"",2*INT(60*N21/O21))</f>
      </c>
      <c r="Q21" s="5"/>
      <c r="R21" s="5"/>
      <c r="S21" s="5"/>
      <c r="T21" s="5"/>
      <c r="U21" s="5"/>
      <c r="V21" s="5"/>
      <c r="W21" s="7"/>
      <c r="X21" s="5"/>
      <c r="Y21" s="5"/>
      <c r="Z21" s="5"/>
      <c r="AA21" s="5"/>
      <c r="AB21" s="7"/>
      <c r="AC21" s="9">
        <f>IF(OR(AB21="",M21=""),"",IF(AB21&gt;M21*1.25,"Au-delà de 125 % In",IF(AB21&lt;M21*0.9,"En dessous de In","OK")))</f>
      </c>
      <c r="AD21" s="5"/>
      <c r="AE21" s="5"/>
      <c r="AF21" s="8"/>
      <c r="AG21" s="8"/>
      <c r="AH21" s="6"/>
      <c r="AI21" s="11">
        <f>IF(OR(AG21="",AH21=""),"",EDATE(AG21,AH21))</f>
      </c>
      <c r="AJ21" s="9">
        <f>IF(AI21="","",IF(AI21&lt;TODAY(),"En retard",IF(AI21-TODAY()&lt;=30,"Dans les 30 jours","OK")))</f>
      </c>
      <c r="AK21" s="5"/>
    </row>
    <row r="22">
      <c r="A22" s="5"/>
      <c r="B22" s="5"/>
      <c r="C22" s="5"/>
      <c r="D22" s="5"/>
      <c r="E22" s="5"/>
      <c r="F22" s="5"/>
      <c r="G22" s="5"/>
      <c r="H22" s="5"/>
      <c r="I22" s="7"/>
      <c r="J22" s="5"/>
      <c r="K22" s="10">
        <f>IF(I22="","",IF(J22="HP",ROUND(I22*0.7457,2),IF(J22="ch",ROUND(I22*0.7355,2),I22)))</f>
      </c>
      <c r="L22" s="5"/>
      <c r="M22" s="7"/>
      <c r="N22" s="5"/>
      <c r="O22" s="6"/>
      <c r="P22" s="9">
        <f>IF(OR(O22="",N22=""),"",2*INT(60*N22/O22))</f>
      </c>
      <c r="Q22" s="5"/>
      <c r="R22" s="5"/>
      <c r="S22" s="5"/>
      <c r="T22" s="5"/>
      <c r="U22" s="5"/>
      <c r="V22" s="5"/>
      <c r="W22" s="7"/>
      <c r="X22" s="5"/>
      <c r="Y22" s="5"/>
      <c r="Z22" s="5"/>
      <c r="AA22" s="5"/>
      <c r="AB22" s="7"/>
      <c r="AC22" s="9">
        <f>IF(OR(AB22="",M22=""),"",IF(AB22&gt;M22*1.25,"Au-delà de 125 % In",IF(AB22&lt;M22*0.9,"En dessous de In","OK")))</f>
      </c>
      <c r="AD22" s="5"/>
      <c r="AE22" s="5"/>
      <c r="AF22" s="8"/>
      <c r="AG22" s="8"/>
      <c r="AH22" s="6"/>
      <c r="AI22" s="11">
        <f>IF(OR(AG22="",AH22=""),"",EDATE(AG22,AH22))</f>
      </c>
      <c r="AJ22" s="9">
        <f>IF(AI22="","",IF(AI22&lt;TODAY(),"En retard",IF(AI22-TODAY()&lt;=30,"Dans les 30 jours","OK")))</f>
      </c>
      <c r="AK22" s="5"/>
    </row>
    <row r="23">
      <c r="A23" s="5"/>
      <c r="B23" s="5"/>
      <c r="C23" s="5"/>
      <c r="D23" s="5"/>
      <c r="E23" s="5"/>
      <c r="F23" s="5"/>
      <c r="G23" s="5"/>
      <c r="H23" s="5"/>
      <c r="I23" s="7"/>
      <c r="J23" s="5"/>
      <c r="K23" s="10">
        <f>IF(I23="","",IF(J23="HP",ROUND(I23*0.7457,2),IF(J23="ch",ROUND(I23*0.7355,2),I23)))</f>
      </c>
      <c r="L23" s="5"/>
      <c r="M23" s="7"/>
      <c r="N23" s="5"/>
      <c r="O23" s="6"/>
      <c r="P23" s="9">
        <f>IF(OR(O23="",N23=""),"",2*INT(60*N23/O23))</f>
      </c>
      <c r="Q23" s="5"/>
      <c r="R23" s="5"/>
      <c r="S23" s="5"/>
      <c r="T23" s="5"/>
      <c r="U23" s="5"/>
      <c r="V23" s="5"/>
      <c r="W23" s="7"/>
      <c r="X23" s="5"/>
      <c r="Y23" s="5"/>
      <c r="Z23" s="5"/>
      <c r="AA23" s="5"/>
      <c r="AB23" s="7"/>
      <c r="AC23" s="9">
        <f>IF(OR(AB23="",M23=""),"",IF(AB23&gt;M23*1.25,"Au-delà de 125 % In",IF(AB23&lt;M23*0.9,"En dessous de In","OK")))</f>
      </c>
      <c r="AD23" s="5"/>
      <c r="AE23" s="5"/>
      <c r="AF23" s="8"/>
      <c r="AG23" s="8"/>
      <c r="AH23" s="6"/>
      <c r="AI23" s="11">
        <f>IF(OR(AG23="",AH23=""),"",EDATE(AG23,AH23))</f>
      </c>
      <c r="AJ23" s="9">
        <f>IF(AI23="","",IF(AI23&lt;TODAY(),"En retard",IF(AI23-TODAY()&lt;=30,"Dans les 30 jours","OK")))</f>
      </c>
      <c r="AK23" s="5"/>
    </row>
    <row r="24">
      <c r="A24" s="5"/>
      <c r="B24" s="5"/>
      <c r="C24" s="5"/>
      <c r="D24" s="5"/>
      <c r="E24" s="5"/>
      <c r="F24" s="5"/>
      <c r="G24" s="5"/>
      <c r="H24" s="5"/>
      <c r="I24" s="7"/>
      <c r="J24" s="5"/>
      <c r="K24" s="10">
        <f>IF(I24="","",IF(J24="HP",ROUND(I24*0.7457,2),IF(J24="ch",ROUND(I24*0.7355,2),I24)))</f>
      </c>
      <c r="L24" s="5"/>
      <c r="M24" s="7"/>
      <c r="N24" s="5"/>
      <c r="O24" s="6"/>
      <c r="P24" s="9">
        <f>IF(OR(O24="",N24=""),"",2*INT(60*N24/O24))</f>
      </c>
      <c r="Q24" s="5"/>
      <c r="R24" s="5"/>
      <c r="S24" s="5"/>
      <c r="T24" s="5"/>
      <c r="U24" s="5"/>
      <c r="V24" s="5"/>
      <c r="W24" s="7"/>
      <c r="X24" s="5"/>
      <c r="Y24" s="5"/>
      <c r="Z24" s="5"/>
      <c r="AA24" s="5"/>
      <c r="AB24" s="7"/>
      <c r="AC24" s="9">
        <f>IF(OR(AB24="",M24=""),"",IF(AB24&gt;M24*1.25,"Au-delà de 125 % In",IF(AB24&lt;M24*0.9,"En dessous de In","OK")))</f>
      </c>
      <c r="AD24" s="5"/>
      <c r="AE24" s="5"/>
      <c r="AF24" s="8"/>
      <c r="AG24" s="8"/>
      <c r="AH24" s="6"/>
      <c r="AI24" s="11">
        <f>IF(OR(AG24="",AH24=""),"",EDATE(AG24,AH24))</f>
      </c>
      <c r="AJ24" s="9">
        <f>IF(AI24="","",IF(AI24&lt;TODAY(),"En retard",IF(AI24-TODAY()&lt;=30,"Dans les 30 jours","OK")))</f>
      </c>
      <c r="AK24" s="5"/>
    </row>
    <row r="25">
      <c r="A25" s="5"/>
      <c r="B25" s="5"/>
      <c r="C25" s="5"/>
      <c r="D25" s="5"/>
      <c r="E25" s="5"/>
      <c r="F25" s="5"/>
      <c r="G25" s="5"/>
      <c r="H25" s="5"/>
      <c r="I25" s="7"/>
      <c r="J25" s="5"/>
      <c r="K25" s="10">
        <f>IF(I25="","",IF(J25="HP",ROUND(I25*0.7457,2),IF(J25="ch",ROUND(I25*0.7355,2),I25)))</f>
      </c>
      <c r="L25" s="5"/>
      <c r="M25" s="7"/>
      <c r="N25" s="5"/>
      <c r="O25" s="6"/>
      <c r="P25" s="9">
        <f>IF(OR(O25="",N25=""),"",2*INT(60*N25/O25))</f>
      </c>
      <c r="Q25" s="5"/>
      <c r="R25" s="5"/>
      <c r="S25" s="5"/>
      <c r="T25" s="5"/>
      <c r="U25" s="5"/>
      <c r="V25" s="5"/>
      <c r="W25" s="7"/>
      <c r="X25" s="5"/>
      <c r="Y25" s="5"/>
      <c r="Z25" s="5"/>
      <c r="AA25" s="5"/>
      <c r="AB25" s="7"/>
      <c r="AC25" s="9">
        <f>IF(OR(AB25="",M25=""),"",IF(AB25&gt;M25*1.25,"Au-delà de 125 % In",IF(AB25&lt;M25*0.9,"En dessous de In","OK")))</f>
      </c>
      <c r="AD25" s="5"/>
      <c r="AE25" s="5"/>
      <c r="AF25" s="8"/>
      <c r="AG25" s="8"/>
      <c r="AH25" s="6"/>
      <c r="AI25" s="11">
        <f>IF(OR(AG25="",AH25=""),"",EDATE(AG25,AH25))</f>
      </c>
      <c r="AJ25" s="9">
        <f>IF(AI25="","",IF(AI25&lt;TODAY(),"En retard",IF(AI25-TODAY()&lt;=30,"Dans les 30 jours","OK")))</f>
      </c>
      <c r="AK25" s="5"/>
    </row>
    <row r="26">
      <c r="A26" s="5"/>
      <c r="B26" s="5"/>
      <c r="C26" s="5"/>
      <c r="D26" s="5"/>
      <c r="E26" s="5"/>
      <c r="F26" s="5"/>
      <c r="G26" s="5"/>
      <c r="H26" s="5"/>
      <c r="I26" s="7"/>
      <c r="J26" s="5"/>
      <c r="K26" s="10">
        <f>IF(I26="","",IF(J26="HP",ROUND(I26*0.7457,2),IF(J26="ch",ROUND(I26*0.7355,2),I26)))</f>
      </c>
      <c r="L26" s="5"/>
      <c r="M26" s="7"/>
      <c r="N26" s="5"/>
      <c r="O26" s="6"/>
      <c r="P26" s="9">
        <f>IF(OR(O26="",N26=""),"",2*INT(60*N26/O26))</f>
      </c>
      <c r="Q26" s="5"/>
      <c r="R26" s="5"/>
      <c r="S26" s="5"/>
      <c r="T26" s="5"/>
      <c r="U26" s="5"/>
      <c r="V26" s="5"/>
      <c r="W26" s="7"/>
      <c r="X26" s="5"/>
      <c r="Y26" s="5"/>
      <c r="Z26" s="5"/>
      <c r="AA26" s="5"/>
      <c r="AB26" s="7"/>
      <c r="AC26" s="9">
        <f>IF(OR(AB26="",M26=""),"",IF(AB26&gt;M26*1.25,"Au-delà de 125 % In",IF(AB26&lt;M26*0.9,"En dessous de In","OK")))</f>
      </c>
      <c r="AD26" s="5"/>
      <c r="AE26" s="5"/>
      <c r="AF26" s="8"/>
      <c r="AG26" s="8"/>
      <c r="AH26" s="6"/>
      <c r="AI26" s="11">
        <f>IF(OR(AG26="",AH26=""),"",EDATE(AG26,AH26))</f>
      </c>
      <c r="AJ26" s="9">
        <f>IF(AI26="","",IF(AI26&lt;TODAY(),"En retard",IF(AI26-TODAY()&lt;=30,"Dans les 30 jours","OK")))</f>
      </c>
      <c r="AK26" s="5"/>
    </row>
    <row r="27">
      <c r="A27" s="5"/>
      <c r="B27" s="5"/>
      <c r="C27" s="5"/>
      <c r="D27" s="5"/>
      <c r="E27" s="5"/>
      <c r="F27" s="5"/>
      <c r="G27" s="5"/>
      <c r="H27" s="5"/>
      <c r="I27" s="7"/>
      <c r="J27" s="5"/>
      <c r="K27" s="10">
        <f>IF(I27="","",IF(J27="HP",ROUND(I27*0.7457,2),IF(J27="ch",ROUND(I27*0.7355,2),I27)))</f>
      </c>
      <c r="L27" s="5"/>
      <c r="M27" s="7"/>
      <c r="N27" s="5"/>
      <c r="O27" s="6"/>
      <c r="P27" s="9">
        <f>IF(OR(O27="",N27=""),"",2*INT(60*N27/O27))</f>
      </c>
      <c r="Q27" s="5"/>
      <c r="R27" s="5"/>
      <c r="S27" s="5"/>
      <c r="T27" s="5"/>
      <c r="U27" s="5"/>
      <c r="V27" s="5"/>
      <c r="W27" s="7"/>
      <c r="X27" s="5"/>
      <c r="Y27" s="5"/>
      <c r="Z27" s="5"/>
      <c r="AA27" s="5"/>
      <c r="AB27" s="7"/>
      <c r="AC27" s="9">
        <f>IF(OR(AB27="",M27=""),"",IF(AB27&gt;M27*1.25,"Au-delà de 125 % In",IF(AB27&lt;M27*0.9,"En dessous de In","OK")))</f>
      </c>
      <c r="AD27" s="5"/>
      <c r="AE27" s="5"/>
      <c r="AF27" s="8"/>
      <c r="AG27" s="8"/>
      <c r="AH27" s="6"/>
      <c r="AI27" s="11">
        <f>IF(OR(AG27="",AH27=""),"",EDATE(AG27,AH27))</f>
      </c>
      <c r="AJ27" s="9">
        <f>IF(AI27="","",IF(AI27&lt;TODAY(),"En retard",IF(AI27-TODAY()&lt;=30,"Dans les 30 jours","OK")))</f>
      </c>
      <c r="AK27" s="5"/>
    </row>
    <row r="28">
      <c r="A28" s="5"/>
      <c r="B28" s="5"/>
      <c r="C28" s="5"/>
      <c r="D28" s="5"/>
      <c r="E28" s="5"/>
      <c r="F28" s="5"/>
      <c r="G28" s="5"/>
      <c r="H28" s="5"/>
      <c r="I28" s="7"/>
      <c r="J28" s="5"/>
      <c r="K28" s="10">
        <f>IF(I28="","",IF(J28="HP",ROUND(I28*0.7457,2),IF(J28="ch",ROUND(I28*0.7355,2),I28)))</f>
      </c>
      <c r="L28" s="5"/>
      <c r="M28" s="7"/>
      <c r="N28" s="5"/>
      <c r="O28" s="6"/>
      <c r="P28" s="9">
        <f>IF(OR(O28="",N28=""),"",2*INT(60*N28/O28))</f>
      </c>
      <c r="Q28" s="5"/>
      <c r="R28" s="5"/>
      <c r="S28" s="5"/>
      <c r="T28" s="5"/>
      <c r="U28" s="5"/>
      <c r="V28" s="5"/>
      <c r="W28" s="7"/>
      <c r="X28" s="5"/>
      <c r="Y28" s="5"/>
      <c r="Z28" s="5"/>
      <c r="AA28" s="5"/>
      <c r="AB28" s="7"/>
      <c r="AC28" s="9">
        <f>IF(OR(AB28="",M28=""),"",IF(AB28&gt;M28*1.25,"Au-delà de 125 % In",IF(AB28&lt;M28*0.9,"En dessous de In","OK")))</f>
      </c>
      <c r="AD28" s="5"/>
      <c r="AE28" s="5"/>
      <c r="AF28" s="8"/>
      <c r="AG28" s="8"/>
      <c r="AH28" s="6"/>
      <c r="AI28" s="11">
        <f>IF(OR(AG28="",AH28=""),"",EDATE(AG28,AH28))</f>
      </c>
      <c r="AJ28" s="9">
        <f>IF(AI28="","",IF(AI28&lt;TODAY(),"En retard",IF(AI28-TODAY()&lt;=30,"Dans les 30 jours","OK")))</f>
      </c>
      <c r="AK28" s="5"/>
    </row>
    <row r="29">
      <c r="A29" s="5"/>
      <c r="B29" s="5"/>
      <c r="C29" s="5"/>
      <c r="D29" s="5"/>
      <c r="E29" s="5"/>
      <c r="F29" s="5"/>
      <c r="G29" s="5"/>
      <c r="H29" s="5"/>
      <c r="I29" s="7"/>
      <c r="J29" s="5"/>
      <c r="K29" s="10">
        <f>IF(I29="","",IF(J29="HP",ROUND(I29*0.7457,2),IF(J29="ch",ROUND(I29*0.7355,2),I29)))</f>
      </c>
      <c r="L29" s="5"/>
      <c r="M29" s="7"/>
      <c r="N29" s="5"/>
      <c r="O29" s="6"/>
      <c r="P29" s="9">
        <f>IF(OR(O29="",N29=""),"",2*INT(60*N29/O29))</f>
      </c>
      <c r="Q29" s="5"/>
      <c r="R29" s="5"/>
      <c r="S29" s="5"/>
      <c r="T29" s="5"/>
      <c r="U29" s="5"/>
      <c r="V29" s="5"/>
      <c r="W29" s="7"/>
      <c r="X29" s="5"/>
      <c r="Y29" s="5"/>
      <c r="Z29" s="5"/>
      <c r="AA29" s="5"/>
      <c r="AB29" s="7"/>
      <c r="AC29" s="9">
        <f>IF(OR(AB29="",M29=""),"",IF(AB29&gt;M29*1.25,"Au-delà de 125 % In",IF(AB29&lt;M29*0.9,"En dessous de In","OK")))</f>
      </c>
      <c r="AD29" s="5"/>
      <c r="AE29" s="5"/>
      <c r="AF29" s="8"/>
      <c r="AG29" s="8"/>
      <c r="AH29" s="6"/>
      <c r="AI29" s="11">
        <f>IF(OR(AG29="",AH29=""),"",EDATE(AG29,AH29))</f>
      </c>
      <c r="AJ29" s="9">
        <f>IF(AI29="","",IF(AI29&lt;TODAY(),"En retard",IF(AI29-TODAY()&lt;=30,"Dans les 30 jours","OK")))</f>
      </c>
      <c r="AK29" s="5"/>
    </row>
    <row r="30">
      <c r="A30" s="5"/>
      <c r="B30" s="5"/>
      <c r="C30" s="5"/>
      <c r="D30" s="5"/>
      <c r="E30" s="5"/>
      <c r="F30" s="5"/>
      <c r="G30" s="5"/>
      <c r="H30" s="5"/>
      <c r="I30" s="7"/>
      <c r="J30" s="5"/>
      <c r="K30" s="10">
        <f>IF(I30="","",IF(J30="HP",ROUND(I30*0.7457,2),IF(J30="ch",ROUND(I30*0.7355,2),I30)))</f>
      </c>
      <c r="L30" s="5"/>
      <c r="M30" s="7"/>
      <c r="N30" s="5"/>
      <c r="O30" s="6"/>
      <c r="P30" s="9">
        <f>IF(OR(O30="",N30=""),"",2*INT(60*N30/O30))</f>
      </c>
      <c r="Q30" s="5"/>
      <c r="R30" s="5"/>
      <c r="S30" s="5"/>
      <c r="T30" s="5"/>
      <c r="U30" s="5"/>
      <c r="V30" s="5"/>
      <c r="W30" s="7"/>
      <c r="X30" s="5"/>
      <c r="Y30" s="5"/>
      <c r="Z30" s="5"/>
      <c r="AA30" s="5"/>
      <c r="AB30" s="7"/>
      <c r="AC30" s="9">
        <f>IF(OR(AB30="",M30=""),"",IF(AB30&gt;M30*1.25,"Au-delà de 125 % In",IF(AB30&lt;M30*0.9,"En dessous de In","OK")))</f>
      </c>
      <c r="AD30" s="5"/>
      <c r="AE30" s="5"/>
      <c r="AF30" s="8"/>
      <c r="AG30" s="8"/>
      <c r="AH30" s="6"/>
      <c r="AI30" s="11">
        <f>IF(OR(AG30="",AH30=""),"",EDATE(AG30,AH30))</f>
      </c>
      <c r="AJ30" s="9">
        <f>IF(AI30="","",IF(AI30&lt;TODAY(),"En retard",IF(AI30-TODAY()&lt;=30,"Dans les 30 jours","OK")))</f>
      </c>
      <c r="AK30" s="5"/>
    </row>
    <row r="31">
      <c r="A31" s="5"/>
      <c r="B31" s="5"/>
      <c r="C31" s="5"/>
      <c r="D31" s="5"/>
      <c r="E31" s="5"/>
      <c r="F31" s="5"/>
      <c r="G31" s="5"/>
      <c r="H31" s="5"/>
      <c r="I31" s="7"/>
      <c r="J31" s="5"/>
      <c r="K31" s="10">
        <f>IF(I31="","",IF(J31="HP",ROUND(I31*0.7457,2),IF(J31="ch",ROUND(I31*0.7355,2),I31)))</f>
      </c>
      <c r="L31" s="5"/>
      <c r="M31" s="7"/>
      <c r="N31" s="5"/>
      <c r="O31" s="6"/>
      <c r="P31" s="9">
        <f>IF(OR(O31="",N31=""),"",2*INT(60*N31/O31))</f>
      </c>
      <c r="Q31" s="5"/>
      <c r="R31" s="5"/>
      <c r="S31" s="5"/>
      <c r="T31" s="5"/>
      <c r="U31" s="5"/>
      <c r="V31" s="5"/>
      <c r="W31" s="7"/>
      <c r="X31" s="5"/>
      <c r="Y31" s="5"/>
      <c r="Z31" s="5"/>
      <c r="AA31" s="5"/>
      <c r="AB31" s="7"/>
      <c r="AC31" s="9">
        <f>IF(OR(AB31="",M31=""),"",IF(AB31&gt;M31*1.25,"Au-delà de 125 % In",IF(AB31&lt;M31*0.9,"En dessous de In","OK")))</f>
      </c>
      <c r="AD31" s="5"/>
      <c r="AE31" s="5"/>
      <c r="AF31" s="8"/>
      <c r="AG31" s="8"/>
      <c r="AH31" s="6"/>
      <c r="AI31" s="11">
        <f>IF(OR(AG31="",AH31=""),"",EDATE(AG31,AH31))</f>
      </c>
      <c r="AJ31" s="9">
        <f>IF(AI31="","",IF(AI31&lt;TODAY(),"En retard",IF(AI31-TODAY()&lt;=30,"Dans les 30 jours","OK")))</f>
      </c>
      <c r="AK31" s="5"/>
    </row>
    <row r="32">
      <c r="A32" s="5"/>
      <c r="B32" s="5"/>
      <c r="C32" s="5"/>
      <c r="D32" s="5"/>
      <c r="E32" s="5"/>
      <c r="F32" s="5"/>
      <c r="G32" s="5"/>
      <c r="H32" s="5"/>
      <c r="I32" s="7"/>
      <c r="J32" s="5"/>
      <c r="K32" s="10">
        <f>IF(I32="","",IF(J32="HP",ROUND(I32*0.7457,2),IF(J32="ch",ROUND(I32*0.7355,2),I32)))</f>
      </c>
      <c r="L32" s="5"/>
      <c r="M32" s="7"/>
      <c r="N32" s="5"/>
      <c r="O32" s="6"/>
      <c r="P32" s="9">
        <f>IF(OR(O32="",N32=""),"",2*INT(60*N32/O32))</f>
      </c>
      <c r="Q32" s="5"/>
      <c r="R32" s="5"/>
      <c r="S32" s="5"/>
      <c r="T32" s="5"/>
      <c r="U32" s="5"/>
      <c r="V32" s="5"/>
      <c r="W32" s="7"/>
      <c r="X32" s="5"/>
      <c r="Y32" s="5"/>
      <c r="Z32" s="5"/>
      <c r="AA32" s="5"/>
      <c r="AB32" s="7"/>
      <c r="AC32" s="9">
        <f>IF(OR(AB32="",M32=""),"",IF(AB32&gt;M32*1.25,"Au-delà de 125 % In",IF(AB32&lt;M32*0.9,"En dessous de In","OK")))</f>
      </c>
      <c r="AD32" s="5"/>
      <c r="AE32" s="5"/>
      <c r="AF32" s="8"/>
      <c r="AG32" s="8"/>
      <c r="AH32" s="6"/>
      <c r="AI32" s="11">
        <f>IF(OR(AG32="",AH32=""),"",EDATE(AG32,AH32))</f>
      </c>
      <c r="AJ32" s="9">
        <f>IF(AI32="","",IF(AI32&lt;TODAY(),"En retard",IF(AI32-TODAY()&lt;=30,"Dans les 30 jours","OK")))</f>
      </c>
      <c r="AK32" s="5"/>
    </row>
    <row r="33">
      <c r="A33" s="5"/>
      <c r="B33" s="5"/>
      <c r="C33" s="5"/>
      <c r="D33" s="5"/>
      <c r="E33" s="5"/>
      <c r="F33" s="5"/>
      <c r="G33" s="5"/>
      <c r="H33" s="5"/>
      <c r="I33" s="7"/>
      <c r="J33" s="5"/>
      <c r="K33" s="10">
        <f>IF(I33="","",IF(J33="HP",ROUND(I33*0.7457,2),IF(J33="ch",ROUND(I33*0.7355,2),I33)))</f>
      </c>
      <c r="L33" s="5"/>
      <c r="M33" s="7"/>
      <c r="N33" s="5"/>
      <c r="O33" s="6"/>
      <c r="P33" s="9">
        <f>IF(OR(O33="",N33=""),"",2*INT(60*N33/O33))</f>
      </c>
      <c r="Q33" s="5"/>
      <c r="R33" s="5"/>
      <c r="S33" s="5"/>
      <c r="T33" s="5"/>
      <c r="U33" s="5"/>
      <c r="V33" s="5"/>
      <c r="W33" s="7"/>
      <c r="X33" s="5"/>
      <c r="Y33" s="5"/>
      <c r="Z33" s="5"/>
      <c r="AA33" s="5"/>
      <c r="AB33" s="7"/>
      <c r="AC33" s="9">
        <f>IF(OR(AB33="",M33=""),"",IF(AB33&gt;M33*1.25,"Au-delà de 125 % In",IF(AB33&lt;M33*0.9,"En dessous de In","OK")))</f>
      </c>
      <c r="AD33" s="5"/>
      <c r="AE33" s="5"/>
      <c r="AF33" s="8"/>
      <c r="AG33" s="8"/>
      <c r="AH33" s="6"/>
      <c r="AI33" s="11">
        <f>IF(OR(AG33="",AH33=""),"",EDATE(AG33,AH33))</f>
      </c>
      <c r="AJ33" s="9">
        <f>IF(AI33="","",IF(AI33&lt;TODAY(),"En retard",IF(AI33-TODAY()&lt;=30,"Dans les 30 jours","OK")))</f>
      </c>
      <c r="AK33" s="5"/>
    </row>
    <row r="34">
      <c r="A34" s="5"/>
      <c r="B34" s="5"/>
      <c r="C34" s="5"/>
      <c r="D34" s="5"/>
      <c r="E34" s="5"/>
      <c r="F34" s="5"/>
      <c r="G34" s="5"/>
      <c r="H34" s="5"/>
      <c r="I34" s="7"/>
      <c r="J34" s="5"/>
      <c r="K34" s="10">
        <f>IF(I34="","",IF(J34="HP",ROUND(I34*0.7457,2),IF(J34="ch",ROUND(I34*0.7355,2),I34)))</f>
      </c>
      <c r="L34" s="5"/>
      <c r="M34" s="7"/>
      <c r="N34" s="5"/>
      <c r="O34" s="6"/>
      <c r="P34" s="9">
        <f>IF(OR(O34="",N34=""),"",2*INT(60*N34/O34))</f>
      </c>
      <c r="Q34" s="5"/>
      <c r="R34" s="5"/>
      <c r="S34" s="5"/>
      <c r="T34" s="5"/>
      <c r="U34" s="5"/>
      <c r="V34" s="5"/>
      <c r="W34" s="7"/>
      <c r="X34" s="5"/>
      <c r="Y34" s="5"/>
      <c r="Z34" s="5"/>
      <c r="AA34" s="5"/>
      <c r="AB34" s="7"/>
      <c r="AC34" s="9">
        <f>IF(OR(AB34="",M34=""),"",IF(AB34&gt;M34*1.25,"Au-delà de 125 % In",IF(AB34&lt;M34*0.9,"En dessous de In","OK")))</f>
      </c>
      <c r="AD34" s="5"/>
      <c r="AE34" s="5"/>
      <c r="AF34" s="8"/>
      <c r="AG34" s="8"/>
      <c r="AH34" s="6"/>
      <c r="AI34" s="11">
        <f>IF(OR(AG34="",AH34=""),"",EDATE(AG34,AH34))</f>
      </c>
      <c r="AJ34" s="9">
        <f>IF(AI34="","",IF(AI34&lt;TODAY(),"En retard",IF(AI34-TODAY()&lt;=30,"Dans les 30 jours","OK")))</f>
      </c>
      <c r="AK34" s="5"/>
    </row>
    <row r="35">
      <c r="A35" s="5"/>
      <c r="B35" s="5"/>
      <c r="C35" s="5"/>
      <c r="D35" s="5"/>
      <c r="E35" s="5"/>
      <c r="F35" s="5"/>
      <c r="G35" s="5"/>
      <c r="H35" s="5"/>
      <c r="I35" s="7"/>
      <c r="J35" s="5"/>
      <c r="K35" s="10">
        <f>IF(I35="","",IF(J35="HP",ROUND(I35*0.7457,2),IF(J35="ch",ROUND(I35*0.7355,2),I35)))</f>
      </c>
      <c r="L35" s="5"/>
      <c r="M35" s="7"/>
      <c r="N35" s="5"/>
      <c r="O35" s="6"/>
      <c r="P35" s="9">
        <f>IF(OR(O35="",N35=""),"",2*INT(60*N35/O35))</f>
      </c>
      <c r="Q35" s="5"/>
      <c r="R35" s="5"/>
      <c r="S35" s="5"/>
      <c r="T35" s="5"/>
      <c r="U35" s="5"/>
      <c r="V35" s="5"/>
      <c r="W35" s="7"/>
      <c r="X35" s="5"/>
      <c r="Y35" s="5"/>
      <c r="Z35" s="5"/>
      <c r="AA35" s="5"/>
      <c r="AB35" s="7"/>
      <c r="AC35" s="9">
        <f>IF(OR(AB35="",M35=""),"",IF(AB35&gt;M35*1.25,"Au-delà de 125 % In",IF(AB35&lt;M35*0.9,"En dessous de In","OK")))</f>
      </c>
      <c r="AD35" s="5"/>
      <c r="AE35" s="5"/>
      <c r="AF35" s="8"/>
      <c r="AG35" s="8"/>
      <c r="AH35" s="6"/>
      <c r="AI35" s="11">
        <f>IF(OR(AG35="",AH35=""),"",EDATE(AG35,AH35))</f>
      </c>
      <c r="AJ35" s="9">
        <f>IF(AI35="","",IF(AI35&lt;TODAY(),"En retard",IF(AI35-TODAY()&lt;=30,"Dans les 30 jours","OK")))</f>
      </c>
      <c r="AK35" s="5"/>
    </row>
    <row r="36">
      <c r="A36" s="5"/>
      <c r="B36" s="5"/>
      <c r="C36" s="5"/>
      <c r="D36" s="5"/>
      <c r="E36" s="5"/>
      <c r="F36" s="5"/>
      <c r="G36" s="5"/>
      <c r="H36" s="5"/>
      <c r="I36" s="7"/>
      <c r="J36" s="5"/>
      <c r="K36" s="10">
        <f>IF(I36="","",IF(J36="HP",ROUND(I36*0.7457,2),IF(J36="ch",ROUND(I36*0.7355,2),I36)))</f>
      </c>
      <c r="L36" s="5"/>
      <c r="M36" s="7"/>
      <c r="N36" s="5"/>
      <c r="O36" s="6"/>
      <c r="P36" s="9">
        <f>IF(OR(O36="",N36=""),"",2*INT(60*N36/O36))</f>
      </c>
      <c r="Q36" s="5"/>
      <c r="R36" s="5"/>
      <c r="S36" s="5"/>
      <c r="T36" s="5"/>
      <c r="U36" s="5"/>
      <c r="V36" s="5"/>
      <c r="W36" s="7"/>
      <c r="X36" s="5"/>
      <c r="Y36" s="5"/>
      <c r="Z36" s="5"/>
      <c r="AA36" s="5"/>
      <c r="AB36" s="7"/>
      <c r="AC36" s="9">
        <f>IF(OR(AB36="",M36=""),"",IF(AB36&gt;M36*1.25,"Au-delà de 125 % In",IF(AB36&lt;M36*0.9,"En dessous de In","OK")))</f>
      </c>
      <c r="AD36" s="5"/>
      <c r="AE36" s="5"/>
      <c r="AF36" s="8"/>
      <c r="AG36" s="8"/>
      <c r="AH36" s="6"/>
      <c r="AI36" s="11">
        <f>IF(OR(AG36="",AH36=""),"",EDATE(AG36,AH36))</f>
      </c>
      <c r="AJ36" s="9">
        <f>IF(AI36="","",IF(AI36&lt;TODAY(),"En retard",IF(AI36-TODAY()&lt;=30,"Dans les 30 jours","OK")))</f>
      </c>
      <c r="AK36" s="5"/>
    </row>
    <row r="37">
      <c r="A37" s="5"/>
      <c r="B37" s="5"/>
      <c r="C37" s="5"/>
      <c r="D37" s="5"/>
      <c r="E37" s="5"/>
      <c r="F37" s="5"/>
      <c r="G37" s="5"/>
      <c r="H37" s="5"/>
      <c r="I37" s="7"/>
      <c r="J37" s="5"/>
      <c r="K37" s="10">
        <f>IF(I37="","",IF(J37="HP",ROUND(I37*0.7457,2),IF(J37="ch",ROUND(I37*0.7355,2),I37)))</f>
      </c>
      <c r="L37" s="5"/>
      <c r="M37" s="7"/>
      <c r="N37" s="5"/>
      <c r="O37" s="6"/>
      <c r="P37" s="9">
        <f>IF(OR(O37="",N37=""),"",2*INT(60*N37/O37))</f>
      </c>
      <c r="Q37" s="5"/>
      <c r="R37" s="5"/>
      <c r="S37" s="5"/>
      <c r="T37" s="5"/>
      <c r="U37" s="5"/>
      <c r="V37" s="5"/>
      <c r="W37" s="7"/>
      <c r="X37" s="5"/>
      <c r="Y37" s="5"/>
      <c r="Z37" s="5"/>
      <c r="AA37" s="5"/>
      <c r="AB37" s="7"/>
      <c r="AC37" s="9">
        <f>IF(OR(AB37="",M37=""),"",IF(AB37&gt;M37*1.25,"Au-delà de 125 % In",IF(AB37&lt;M37*0.9,"En dessous de In","OK")))</f>
      </c>
      <c r="AD37" s="5"/>
      <c r="AE37" s="5"/>
      <c r="AF37" s="8"/>
      <c r="AG37" s="8"/>
      <c r="AH37" s="6"/>
      <c r="AI37" s="11">
        <f>IF(OR(AG37="",AH37=""),"",EDATE(AG37,AH37))</f>
      </c>
      <c r="AJ37" s="9">
        <f>IF(AI37="","",IF(AI37&lt;TODAY(),"En retard",IF(AI37-TODAY()&lt;=30,"Dans les 30 jours","OK")))</f>
      </c>
      <c r="AK37" s="5"/>
    </row>
    <row r="38">
      <c r="A38" s="5"/>
      <c r="B38" s="5"/>
      <c r="C38" s="5"/>
      <c r="D38" s="5"/>
      <c r="E38" s="5"/>
      <c r="F38" s="5"/>
      <c r="G38" s="5"/>
      <c r="H38" s="5"/>
      <c r="I38" s="7"/>
      <c r="J38" s="5"/>
      <c r="K38" s="10">
        <f>IF(I38="","",IF(J38="HP",ROUND(I38*0.7457,2),IF(J38="ch",ROUND(I38*0.7355,2),I38)))</f>
      </c>
      <c r="L38" s="5"/>
      <c r="M38" s="7"/>
      <c r="N38" s="5"/>
      <c r="O38" s="6"/>
      <c r="P38" s="9">
        <f>IF(OR(O38="",N38=""),"",2*INT(60*N38/O38))</f>
      </c>
      <c r="Q38" s="5"/>
      <c r="R38" s="5"/>
      <c r="S38" s="5"/>
      <c r="T38" s="5"/>
      <c r="U38" s="5"/>
      <c r="V38" s="5"/>
      <c r="W38" s="7"/>
      <c r="X38" s="5"/>
      <c r="Y38" s="5"/>
      <c r="Z38" s="5"/>
      <c r="AA38" s="5"/>
      <c r="AB38" s="7"/>
      <c r="AC38" s="9">
        <f>IF(OR(AB38="",M38=""),"",IF(AB38&gt;M38*1.25,"Au-delà de 125 % In",IF(AB38&lt;M38*0.9,"En dessous de In","OK")))</f>
      </c>
      <c r="AD38" s="5"/>
      <c r="AE38" s="5"/>
      <c r="AF38" s="8"/>
      <c r="AG38" s="8"/>
      <c r="AH38" s="6"/>
      <c r="AI38" s="11">
        <f>IF(OR(AG38="",AH38=""),"",EDATE(AG38,AH38))</f>
      </c>
      <c r="AJ38" s="9">
        <f>IF(AI38="","",IF(AI38&lt;TODAY(),"En retard",IF(AI38-TODAY()&lt;=30,"Dans les 30 jours","OK")))</f>
      </c>
      <c r="AK38" s="5"/>
    </row>
    <row r="39">
      <c r="A39" s="5"/>
      <c r="B39" s="5"/>
      <c r="C39" s="5"/>
      <c r="D39" s="5"/>
      <c r="E39" s="5"/>
      <c r="F39" s="5"/>
      <c r="G39" s="5"/>
      <c r="H39" s="5"/>
      <c r="I39" s="7"/>
      <c r="J39" s="5"/>
      <c r="K39" s="10">
        <f>IF(I39="","",IF(J39="HP",ROUND(I39*0.7457,2),IF(J39="ch",ROUND(I39*0.7355,2),I39)))</f>
      </c>
      <c r="L39" s="5"/>
      <c r="M39" s="7"/>
      <c r="N39" s="5"/>
      <c r="O39" s="6"/>
      <c r="P39" s="9">
        <f>IF(OR(O39="",N39=""),"",2*INT(60*N39/O39))</f>
      </c>
      <c r="Q39" s="5"/>
      <c r="R39" s="5"/>
      <c r="S39" s="5"/>
      <c r="T39" s="5"/>
      <c r="U39" s="5"/>
      <c r="V39" s="5"/>
      <c r="W39" s="7"/>
      <c r="X39" s="5"/>
      <c r="Y39" s="5"/>
      <c r="Z39" s="5"/>
      <c r="AA39" s="5"/>
      <c r="AB39" s="7"/>
      <c r="AC39" s="9">
        <f>IF(OR(AB39="",M39=""),"",IF(AB39&gt;M39*1.25,"Au-delà de 125 % In",IF(AB39&lt;M39*0.9,"En dessous de In","OK")))</f>
      </c>
      <c r="AD39" s="5"/>
      <c r="AE39" s="5"/>
      <c r="AF39" s="8"/>
      <c r="AG39" s="8"/>
      <c r="AH39" s="6"/>
      <c r="AI39" s="11">
        <f>IF(OR(AG39="",AH39=""),"",EDATE(AG39,AH39))</f>
      </c>
      <c r="AJ39" s="9">
        <f>IF(AI39="","",IF(AI39&lt;TODAY(),"En retard",IF(AI39-TODAY()&lt;=30,"Dans les 30 jours","OK")))</f>
      </c>
      <c r="AK39" s="5"/>
    </row>
    <row r="40">
      <c r="A40" s="5"/>
      <c r="B40" s="5"/>
      <c r="C40" s="5"/>
      <c r="D40" s="5"/>
      <c r="E40" s="5"/>
      <c r="F40" s="5"/>
      <c r="G40" s="5"/>
      <c r="H40" s="5"/>
      <c r="I40" s="7"/>
      <c r="J40" s="5"/>
      <c r="K40" s="10">
        <f>IF(I40="","",IF(J40="HP",ROUND(I40*0.7457,2),IF(J40="ch",ROUND(I40*0.7355,2),I40)))</f>
      </c>
      <c r="L40" s="5"/>
      <c r="M40" s="7"/>
      <c r="N40" s="5"/>
      <c r="O40" s="6"/>
      <c r="P40" s="9">
        <f>IF(OR(O40="",N40=""),"",2*INT(60*N40/O40))</f>
      </c>
      <c r="Q40" s="5"/>
      <c r="R40" s="5"/>
      <c r="S40" s="5"/>
      <c r="T40" s="5"/>
      <c r="U40" s="5"/>
      <c r="V40" s="5"/>
      <c r="W40" s="7"/>
      <c r="X40" s="5"/>
      <c r="Y40" s="5"/>
      <c r="Z40" s="5"/>
      <c r="AA40" s="5"/>
      <c r="AB40" s="7"/>
      <c r="AC40" s="9">
        <f>IF(OR(AB40="",M40=""),"",IF(AB40&gt;M40*1.25,"Au-delà de 125 % In",IF(AB40&lt;M40*0.9,"En dessous de In","OK")))</f>
      </c>
      <c r="AD40" s="5"/>
      <c r="AE40" s="5"/>
      <c r="AF40" s="8"/>
      <c r="AG40" s="8"/>
      <c r="AH40" s="6"/>
      <c r="AI40" s="11">
        <f>IF(OR(AG40="",AH40=""),"",EDATE(AG40,AH40))</f>
      </c>
      <c r="AJ40" s="9">
        <f>IF(AI40="","",IF(AI40&lt;TODAY(),"En retard",IF(AI40-TODAY()&lt;=30,"Dans les 30 jours","OK")))</f>
      </c>
      <c r="AK40" s="5"/>
    </row>
    <row r="41">
      <c r="A41" s="5"/>
      <c r="B41" s="5"/>
      <c r="C41" s="5"/>
      <c r="D41" s="5"/>
      <c r="E41" s="5"/>
      <c r="F41" s="5"/>
      <c r="G41" s="5"/>
      <c r="H41" s="5"/>
      <c r="I41" s="7"/>
      <c r="J41" s="5"/>
      <c r="K41" s="10">
        <f>IF(I41="","",IF(J41="HP",ROUND(I41*0.7457,2),IF(J41="ch",ROUND(I41*0.7355,2),I41)))</f>
      </c>
      <c r="L41" s="5"/>
      <c r="M41" s="7"/>
      <c r="N41" s="5"/>
      <c r="O41" s="6"/>
      <c r="P41" s="9">
        <f>IF(OR(O41="",N41=""),"",2*INT(60*N41/O41))</f>
      </c>
      <c r="Q41" s="5"/>
      <c r="R41" s="5"/>
      <c r="S41" s="5"/>
      <c r="T41" s="5"/>
      <c r="U41" s="5"/>
      <c r="V41" s="5"/>
      <c r="W41" s="7"/>
      <c r="X41" s="5"/>
      <c r="Y41" s="5"/>
      <c r="Z41" s="5"/>
      <c r="AA41" s="5"/>
      <c r="AB41" s="7"/>
      <c r="AC41" s="9">
        <f>IF(OR(AB41="",M41=""),"",IF(AB41&gt;M41*1.25,"Au-delà de 125 % In",IF(AB41&lt;M41*0.9,"En dessous de In","OK")))</f>
      </c>
      <c r="AD41" s="5"/>
      <c r="AE41" s="5"/>
      <c r="AF41" s="8"/>
      <c r="AG41" s="8"/>
      <c r="AH41" s="6"/>
      <c r="AI41" s="11">
        <f>IF(OR(AG41="",AH41=""),"",EDATE(AG41,AH41))</f>
      </c>
      <c r="AJ41" s="9">
        <f>IF(AI41="","",IF(AI41&lt;TODAY(),"En retard",IF(AI41-TODAY()&lt;=30,"Dans les 30 jours","OK")))</f>
      </c>
      <c r="AK41" s="5"/>
    </row>
    <row r="42">
      <c r="A42" s="5"/>
      <c r="B42" s="5"/>
      <c r="C42" s="5"/>
      <c r="D42" s="5"/>
      <c r="E42" s="5"/>
      <c r="F42" s="5"/>
      <c r="G42" s="5"/>
      <c r="H42" s="5"/>
      <c r="I42" s="7"/>
      <c r="J42" s="5"/>
      <c r="K42" s="10">
        <f>IF(I42="","",IF(J42="HP",ROUND(I42*0.7457,2),IF(J42="ch",ROUND(I42*0.7355,2),I42)))</f>
      </c>
      <c r="L42" s="5"/>
      <c r="M42" s="7"/>
      <c r="N42" s="5"/>
      <c r="O42" s="6"/>
      <c r="P42" s="9">
        <f>IF(OR(O42="",N42=""),"",2*INT(60*N42/O42))</f>
      </c>
      <c r="Q42" s="5"/>
      <c r="R42" s="5"/>
      <c r="S42" s="5"/>
      <c r="T42" s="5"/>
      <c r="U42" s="5"/>
      <c r="V42" s="5"/>
      <c r="W42" s="7"/>
      <c r="X42" s="5"/>
      <c r="Y42" s="5"/>
      <c r="Z42" s="5"/>
      <c r="AA42" s="5"/>
      <c r="AB42" s="7"/>
      <c r="AC42" s="9">
        <f>IF(OR(AB42="",M42=""),"",IF(AB42&gt;M42*1.25,"Au-delà de 125 % In",IF(AB42&lt;M42*0.9,"En dessous de In","OK")))</f>
      </c>
      <c r="AD42" s="5"/>
      <c r="AE42" s="5"/>
      <c r="AF42" s="8"/>
      <c r="AG42" s="8"/>
      <c r="AH42" s="6"/>
      <c r="AI42" s="11">
        <f>IF(OR(AG42="",AH42=""),"",EDATE(AG42,AH42))</f>
      </c>
      <c r="AJ42" s="9">
        <f>IF(AI42="","",IF(AI42&lt;TODAY(),"En retard",IF(AI42-TODAY()&lt;=30,"Dans les 30 jours","OK")))</f>
      </c>
      <c r="AK42" s="5"/>
    </row>
    <row r="43">
      <c r="A43" s="5"/>
      <c r="B43" s="5"/>
      <c r="C43" s="5"/>
      <c r="D43" s="5"/>
      <c r="E43" s="5"/>
      <c r="F43" s="5"/>
      <c r="G43" s="5"/>
      <c r="H43" s="5"/>
      <c r="I43" s="7"/>
      <c r="J43" s="5"/>
      <c r="K43" s="10">
        <f>IF(I43="","",IF(J43="HP",ROUND(I43*0.7457,2),IF(J43="ch",ROUND(I43*0.7355,2),I43)))</f>
      </c>
      <c r="L43" s="5"/>
      <c r="M43" s="7"/>
      <c r="N43" s="5"/>
      <c r="O43" s="6"/>
      <c r="P43" s="9">
        <f>IF(OR(O43="",N43=""),"",2*INT(60*N43/O43))</f>
      </c>
      <c r="Q43" s="5"/>
      <c r="R43" s="5"/>
      <c r="S43" s="5"/>
      <c r="T43" s="5"/>
      <c r="U43" s="5"/>
      <c r="V43" s="5"/>
      <c r="W43" s="7"/>
      <c r="X43" s="5"/>
      <c r="Y43" s="5"/>
      <c r="Z43" s="5"/>
      <c r="AA43" s="5"/>
      <c r="AB43" s="7"/>
      <c r="AC43" s="9">
        <f>IF(OR(AB43="",M43=""),"",IF(AB43&gt;M43*1.25,"Au-delà de 125 % In",IF(AB43&lt;M43*0.9,"En dessous de In","OK")))</f>
      </c>
      <c r="AD43" s="5"/>
      <c r="AE43" s="5"/>
      <c r="AF43" s="8"/>
      <c r="AG43" s="8"/>
      <c r="AH43" s="6"/>
      <c r="AI43" s="11">
        <f>IF(OR(AG43="",AH43=""),"",EDATE(AG43,AH43))</f>
      </c>
      <c r="AJ43" s="9">
        <f>IF(AI43="","",IF(AI43&lt;TODAY(),"En retard",IF(AI43-TODAY()&lt;=30,"Dans les 30 jours","OK")))</f>
      </c>
      <c r="AK43" s="5"/>
    </row>
    <row r="44">
      <c r="A44" s="5"/>
      <c r="B44" s="5"/>
      <c r="C44" s="5"/>
      <c r="D44" s="5"/>
      <c r="E44" s="5"/>
      <c r="F44" s="5"/>
      <c r="G44" s="5"/>
      <c r="H44" s="5"/>
      <c r="I44" s="7"/>
      <c r="J44" s="5"/>
      <c r="K44" s="10">
        <f>IF(I44="","",IF(J44="HP",ROUND(I44*0.7457,2),IF(J44="ch",ROUND(I44*0.7355,2),I44)))</f>
      </c>
      <c r="L44" s="5"/>
      <c r="M44" s="7"/>
      <c r="N44" s="5"/>
      <c r="O44" s="6"/>
      <c r="P44" s="9">
        <f>IF(OR(O44="",N44=""),"",2*INT(60*N44/O44))</f>
      </c>
      <c r="Q44" s="5"/>
      <c r="R44" s="5"/>
      <c r="S44" s="5"/>
      <c r="T44" s="5"/>
      <c r="U44" s="5"/>
      <c r="V44" s="5"/>
      <c r="W44" s="7"/>
      <c r="X44" s="5"/>
      <c r="Y44" s="5"/>
      <c r="Z44" s="5"/>
      <c r="AA44" s="5"/>
      <c r="AB44" s="7"/>
      <c r="AC44" s="9">
        <f>IF(OR(AB44="",M44=""),"",IF(AB44&gt;M44*1.25,"Au-delà de 125 % In",IF(AB44&lt;M44*0.9,"En dessous de In","OK")))</f>
      </c>
      <c r="AD44" s="5"/>
      <c r="AE44" s="5"/>
      <c r="AF44" s="8"/>
      <c r="AG44" s="8"/>
      <c r="AH44" s="6"/>
      <c r="AI44" s="11">
        <f>IF(OR(AG44="",AH44=""),"",EDATE(AG44,AH44))</f>
      </c>
      <c r="AJ44" s="9">
        <f>IF(AI44="","",IF(AI44&lt;TODAY(),"En retard",IF(AI44-TODAY()&lt;=30,"Dans les 30 jours","OK")))</f>
      </c>
      <c r="AK44" s="5"/>
    </row>
    <row r="45">
      <c r="A45" s="5"/>
      <c r="B45" s="5"/>
      <c r="C45" s="5"/>
      <c r="D45" s="5"/>
      <c r="E45" s="5"/>
      <c r="F45" s="5"/>
      <c r="G45" s="5"/>
      <c r="H45" s="5"/>
      <c r="I45" s="7"/>
      <c r="J45" s="5"/>
      <c r="K45" s="10">
        <f>IF(I45="","",IF(J45="HP",ROUND(I45*0.7457,2),IF(J45="ch",ROUND(I45*0.7355,2),I45)))</f>
      </c>
      <c r="L45" s="5"/>
      <c r="M45" s="7"/>
      <c r="N45" s="5"/>
      <c r="O45" s="6"/>
      <c r="P45" s="9">
        <f>IF(OR(O45="",N45=""),"",2*INT(60*N45/O45))</f>
      </c>
      <c r="Q45" s="5"/>
      <c r="R45" s="5"/>
      <c r="S45" s="5"/>
      <c r="T45" s="5"/>
      <c r="U45" s="5"/>
      <c r="V45" s="5"/>
      <c r="W45" s="7"/>
      <c r="X45" s="5"/>
      <c r="Y45" s="5"/>
      <c r="Z45" s="5"/>
      <c r="AA45" s="5"/>
      <c r="AB45" s="7"/>
      <c r="AC45" s="9">
        <f>IF(OR(AB45="",M45=""),"",IF(AB45&gt;M45*1.25,"Au-delà de 125 % In",IF(AB45&lt;M45*0.9,"En dessous de In","OK")))</f>
      </c>
      <c r="AD45" s="5"/>
      <c r="AE45" s="5"/>
      <c r="AF45" s="8"/>
      <c r="AG45" s="8"/>
      <c r="AH45" s="6"/>
      <c r="AI45" s="11">
        <f>IF(OR(AG45="",AH45=""),"",EDATE(AG45,AH45))</f>
      </c>
      <c r="AJ45" s="9">
        <f>IF(AI45="","",IF(AI45&lt;TODAY(),"En retard",IF(AI45-TODAY()&lt;=30,"Dans les 30 jours","OK")))</f>
      </c>
      <c r="AK45" s="5"/>
    </row>
    <row r="46">
      <c r="A46" s="5"/>
      <c r="B46" s="5"/>
      <c r="C46" s="5"/>
      <c r="D46" s="5"/>
      <c r="E46" s="5"/>
      <c r="F46" s="5"/>
      <c r="G46" s="5"/>
      <c r="H46" s="5"/>
      <c r="I46" s="7"/>
      <c r="J46" s="5"/>
      <c r="K46" s="10">
        <f>IF(I46="","",IF(J46="HP",ROUND(I46*0.7457,2),IF(J46="ch",ROUND(I46*0.7355,2),I46)))</f>
      </c>
      <c r="L46" s="5"/>
      <c r="M46" s="7"/>
      <c r="N46" s="5"/>
      <c r="O46" s="6"/>
      <c r="P46" s="9">
        <f>IF(OR(O46="",N46=""),"",2*INT(60*N46/O46))</f>
      </c>
      <c r="Q46" s="5"/>
      <c r="R46" s="5"/>
      <c r="S46" s="5"/>
      <c r="T46" s="5"/>
      <c r="U46" s="5"/>
      <c r="V46" s="5"/>
      <c r="W46" s="7"/>
      <c r="X46" s="5"/>
      <c r="Y46" s="5"/>
      <c r="Z46" s="5"/>
      <c r="AA46" s="5"/>
      <c r="AB46" s="7"/>
      <c r="AC46" s="9">
        <f>IF(OR(AB46="",M46=""),"",IF(AB46&gt;M46*1.25,"Au-delà de 125 % In",IF(AB46&lt;M46*0.9,"En dessous de In","OK")))</f>
      </c>
      <c r="AD46" s="5"/>
      <c r="AE46" s="5"/>
      <c r="AF46" s="8"/>
      <c r="AG46" s="8"/>
      <c r="AH46" s="6"/>
      <c r="AI46" s="11">
        <f>IF(OR(AG46="",AH46=""),"",EDATE(AG46,AH46))</f>
      </c>
      <c r="AJ46" s="9">
        <f>IF(AI46="","",IF(AI46&lt;TODAY(),"En retard",IF(AI46-TODAY()&lt;=30,"Dans les 30 jours","OK")))</f>
      </c>
      <c r="AK46" s="5"/>
    </row>
    <row r="47">
      <c r="A47" s="5"/>
      <c r="B47" s="5"/>
      <c r="C47" s="5"/>
      <c r="D47" s="5"/>
      <c r="E47" s="5"/>
      <c r="F47" s="5"/>
      <c r="G47" s="5"/>
      <c r="H47" s="5"/>
      <c r="I47" s="7"/>
      <c r="J47" s="5"/>
      <c r="K47" s="10">
        <f>IF(I47="","",IF(J47="HP",ROUND(I47*0.7457,2),IF(J47="ch",ROUND(I47*0.7355,2),I47)))</f>
      </c>
      <c r="L47" s="5"/>
      <c r="M47" s="7"/>
      <c r="N47" s="5"/>
      <c r="O47" s="6"/>
      <c r="P47" s="9">
        <f>IF(OR(O47="",N47=""),"",2*INT(60*N47/O47))</f>
      </c>
      <c r="Q47" s="5"/>
      <c r="R47" s="5"/>
      <c r="S47" s="5"/>
      <c r="T47" s="5"/>
      <c r="U47" s="5"/>
      <c r="V47" s="5"/>
      <c r="W47" s="7"/>
      <c r="X47" s="5"/>
      <c r="Y47" s="5"/>
      <c r="Z47" s="5"/>
      <c r="AA47" s="5"/>
      <c r="AB47" s="7"/>
      <c r="AC47" s="9">
        <f>IF(OR(AB47="",M47=""),"",IF(AB47&gt;M47*1.25,"Au-delà de 125 % In",IF(AB47&lt;M47*0.9,"En dessous de In","OK")))</f>
      </c>
      <c r="AD47" s="5"/>
      <c r="AE47" s="5"/>
      <c r="AF47" s="8"/>
      <c r="AG47" s="8"/>
      <c r="AH47" s="6"/>
      <c r="AI47" s="11">
        <f>IF(OR(AG47="",AH47=""),"",EDATE(AG47,AH47))</f>
      </c>
      <c r="AJ47" s="9">
        <f>IF(AI47="","",IF(AI47&lt;TODAY(),"En retard",IF(AI47-TODAY()&lt;=30,"Dans les 30 jours","OK")))</f>
      </c>
      <c r="AK47" s="5"/>
    </row>
    <row r="48">
      <c r="A48" s="5"/>
      <c r="B48" s="5"/>
      <c r="C48" s="5"/>
      <c r="D48" s="5"/>
      <c r="E48" s="5"/>
      <c r="F48" s="5"/>
      <c r="G48" s="5"/>
      <c r="H48" s="5"/>
      <c r="I48" s="7"/>
      <c r="J48" s="5"/>
      <c r="K48" s="10">
        <f>IF(I48="","",IF(J48="HP",ROUND(I48*0.7457,2),IF(J48="ch",ROUND(I48*0.7355,2),I48)))</f>
      </c>
      <c r="L48" s="5"/>
      <c r="M48" s="7"/>
      <c r="N48" s="5"/>
      <c r="O48" s="6"/>
      <c r="P48" s="9">
        <f>IF(OR(O48="",N48=""),"",2*INT(60*N48/O48))</f>
      </c>
      <c r="Q48" s="5"/>
      <c r="R48" s="5"/>
      <c r="S48" s="5"/>
      <c r="T48" s="5"/>
      <c r="U48" s="5"/>
      <c r="V48" s="5"/>
      <c r="W48" s="7"/>
      <c r="X48" s="5"/>
      <c r="Y48" s="5"/>
      <c r="Z48" s="5"/>
      <c r="AA48" s="5"/>
      <c r="AB48" s="7"/>
      <c r="AC48" s="9">
        <f>IF(OR(AB48="",M48=""),"",IF(AB48&gt;M48*1.25,"Au-delà de 125 % In",IF(AB48&lt;M48*0.9,"En dessous de In","OK")))</f>
      </c>
      <c r="AD48" s="5"/>
      <c r="AE48" s="5"/>
      <c r="AF48" s="8"/>
      <c r="AG48" s="8"/>
      <c r="AH48" s="6"/>
      <c r="AI48" s="11">
        <f>IF(OR(AG48="",AH48=""),"",EDATE(AG48,AH48))</f>
      </c>
      <c r="AJ48" s="9">
        <f>IF(AI48="","",IF(AI48&lt;TODAY(),"En retard",IF(AI48-TODAY()&lt;=30,"Dans les 30 jours","OK")))</f>
      </c>
      <c r="AK48" s="5"/>
    </row>
    <row r="49">
      <c r="A49" s="5"/>
      <c r="B49" s="5"/>
      <c r="C49" s="5"/>
      <c r="D49" s="5"/>
      <c r="E49" s="5"/>
      <c r="F49" s="5"/>
      <c r="G49" s="5"/>
      <c r="H49" s="5"/>
      <c r="I49" s="7"/>
      <c r="J49" s="5"/>
      <c r="K49" s="10">
        <f>IF(I49="","",IF(J49="HP",ROUND(I49*0.7457,2),IF(J49="ch",ROUND(I49*0.7355,2),I49)))</f>
      </c>
      <c r="L49" s="5"/>
      <c r="M49" s="7"/>
      <c r="N49" s="5"/>
      <c r="O49" s="6"/>
      <c r="P49" s="9">
        <f>IF(OR(O49="",N49=""),"",2*INT(60*N49/O49))</f>
      </c>
      <c r="Q49" s="5"/>
      <c r="R49" s="5"/>
      <c r="S49" s="5"/>
      <c r="T49" s="5"/>
      <c r="U49" s="5"/>
      <c r="V49" s="5"/>
      <c r="W49" s="7"/>
      <c r="X49" s="5"/>
      <c r="Y49" s="5"/>
      <c r="Z49" s="5"/>
      <c r="AA49" s="5"/>
      <c r="AB49" s="7"/>
      <c r="AC49" s="9">
        <f>IF(OR(AB49="",M49=""),"",IF(AB49&gt;M49*1.25,"Au-delà de 125 % In",IF(AB49&lt;M49*0.9,"En dessous de In","OK")))</f>
      </c>
      <c r="AD49" s="5"/>
      <c r="AE49" s="5"/>
      <c r="AF49" s="8"/>
      <c r="AG49" s="8"/>
      <c r="AH49" s="6"/>
      <c r="AI49" s="11">
        <f>IF(OR(AG49="",AH49=""),"",EDATE(AG49,AH49))</f>
      </c>
      <c r="AJ49" s="9">
        <f>IF(AI49="","",IF(AI49&lt;TODAY(),"En retard",IF(AI49-TODAY()&lt;=30,"Dans les 30 jours","OK")))</f>
      </c>
      <c r="AK49" s="5"/>
    </row>
    <row r="50">
      <c r="A50" s="5"/>
      <c r="B50" s="5"/>
      <c r="C50" s="5"/>
      <c r="D50" s="5"/>
      <c r="E50" s="5"/>
      <c r="F50" s="5"/>
      <c r="G50" s="5"/>
      <c r="H50" s="5"/>
      <c r="I50" s="7"/>
      <c r="J50" s="5"/>
      <c r="K50" s="10">
        <f>IF(I50="","",IF(J50="HP",ROUND(I50*0.7457,2),IF(J50="ch",ROUND(I50*0.7355,2),I50)))</f>
      </c>
      <c r="L50" s="5"/>
      <c r="M50" s="7"/>
      <c r="N50" s="5"/>
      <c r="O50" s="6"/>
      <c r="P50" s="9">
        <f>IF(OR(O50="",N50=""),"",2*INT(60*N50/O50))</f>
      </c>
      <c r="Q50" s="5"/>
      <c r="R50" s="5"/>
      <c r="S50" s="5"/>
      <c r="T50" s="5"/>
      <c r="U50" s="5"/>
      <c r="V50" s="5"/>
      <c r="W50" s="7"/>
      <c r="X50" s="5"/>
      <c r="Y50" s="5"/>
      <c r="Z50" s="5"/>
      <c r="AA50" s="5"/>
      <c r="AB50" s="7"/>
      <c r="AC50" s="9">
        <f>IF(OR(AB50="",M50=""),"",IF(AB50&gt;M50*1.25,"Au-delà de 125 % In",IF(AB50&lt;M50*0.9,"En dessous de In","OK")))</f>
      </c>
      <c r="AD50" s="5"/>
      <c r="AE50" s="5"/>
      <c r="AF50" s="8"/>
      <c r="AG50" s="8"/>
      <c r="AH50" s="6"/>
      <c r="AI50" s="11">
        <f>IF(OR(AG50="",AH50=""),"",EDATE(AG50,AH50))</f>
      </c>
      <c r="AJ50" s="9">
        <f>IF(AI50="","",IF(AI50&lt;TODAY(),"En retard",IF(AI50-TODAY()&lt;=30,"Dans les 30 jours","OK")))</f>
      </c>
      <c r="AK50" s="5"/>
    </row>
    <row r="51">
      <c r="A51" s="5"/>
      <c r="B51" s="5"/>
      <c r="C51" s="5"/>
      <c r="D51" s="5"/>
      <c r="E51" s="5"/>
      <c r="F51" s="5"/>
      <c r="G51" s="5"/>
      <c r="H51" s="5"/>
      <c r="I51" s="7"/>
      <c r="J51" s="5"/>
      <c r="K51" s="10">
        <f>IF(I51="","",IF(J51="HP",ROUND(I51*0.7457,2),IF(J51="ch",ROUND(I51*0.7355,2),I51)))</f>
      </c>
      <c r="L51" s="5"/>
      <c r="M51" s="7"/>
      <c r="N51" s="5"/>
      <c r="O51" s="6"/>
      <c r="P51" s="9">
        <f>IF(OR(O51="",N51=""),"",2*INT(60*N51/O51))</f>
      </c>
      <c r="Q51" s="5"/>
      <c r="R51" s="5"/>
      <c r="S51" s="5"/>
      <c r="T51" s="5"/>
      <c r="U51" s="5"/>
      <c r="V51" s="5"/>
      <c r="W51" s="7"/>
      <c r="X51" s="5"/>
      <c r="Y51" s="5"/>
      <c r="Z51" s="5"/>
      <c r="AA51" s="5"/>
      <c r="AB51" s="7"/>
      <c r="AC51" s="9">
        <f>IF(OR(AB51="",M51=""),"",IF(AB51&gt;M51*1.25,"Au-delà de 125 % In",IF(AB51&lt;M51*0.9,"En dessous de In","OK")))</f>
      </c>
      <c r="AD51" s="5"/>
      <c r="AE51" s="5"/>
      <c r="AF51" s="8"/>
      <c r="AG51" s="8"/>
      <c r="AH51" s="6"/>
      <c r="AI51" s="11">
        <f>IF(OR(AG51="",AH51=""),"",EDATE(AG51,AH51))</f>
      </c>
      <c r="AJ51" s="9">
        <f>IF(AI51="","",IF(AI51&lt;TODAY(),"En retard",IF(AI51-TODAY()&lt;=30,"Dans les 30 jours","OK")))</f>
      </c>
      <c r="AK51" s="5"/>
    </row>
    <row r="52">
      <c r="A52" s="5"/>
      <c r="B52" s="5"/>
      <c r="C52" s="5"/>
      <c r="D52" s="5"/>
      <c r="E52" s="5"/>
      <c r="F52" s="5"/>
      <c r="G52" s="5"/>
      <c r="H52" s="5"/>
      <c r="I52" s="7"/>
      <c r="J52" s="5"/>
      <c r="K52" s="10">
        <f>IF(I52="","",IF(J52="HP",ROUND(I52*0.7457,2),IF(J52="ch",ROUND(I52*0.7355,2),I52)))</f>
      </c>
      <c r="L52" s="5"/>
      <c r="M52" s="7"/>
      <c r="N52" s="5"/>
      <c r="O52" s="6"/>
      <c r="P52" s="9">
        <f>IF(OR(O52="",N52=""),"",2*INT(60*N52/O52))</f>
      </c>
      <c r="Q52" s="5"/>
      <c r="R52" s="5"/>
      <c r="S52" s="5"/>
      <c r="T52" s="5"/>
      <c r="U52" s="5"/>
      <c r="V52" s="5"/>
      <c r="W52" s="7"/>
      <c r="X52" s="5"/>
      <c r="Y52" s="5"/>
      <c r="Z52" s="5"/>
      <c r="AA52" s="5"/>
      <c r="AB52" s="7"/>
      <c r="AC52" s="9">
        <f>IF(OR(AB52="",M52=""),"",IF(AB52&gt;M52*1.25,"Au-delà de 125 % In",IF(AB52&lt;M52*0.9,"En dessous de In","OK")))</f>
      </c>
      <c r="AD52" s="5"/>
      <c r="AE52" s="5"/>
      <c r="AF52" s="8"/>
      <c r="AG52" s="8"/>
      <c r="AH52" s="6"/>
      <c r="AI52" s="11">
        <f>IF(OR(AG52="",AH52=""),"",EDATE(AG52,AH52))</f>
      </c>
      <c r="AJ52" s="9">
        <f>IF(AI52="","",IF(AI52&lt;TODAY(),"En retard",IF(AI52-TODAY()&lt;=30,"Dans les 30 jours","OK")))</f>
      </c>
      <c r="AK52" s="5"/>
    </row>
    <row r="53">
      <c r="A53" s="5"/>
      <c r="B53" s="5"/>
      <c r="C53" s="5"/>
      <c r="D53" s="5"/>
      <c r="E53" s="5"/>
      <c r="F53" s="5"/>
      <c r="G53" s="5"/>
      <c r="H53" s="5"/>
      <c r="I53" s="7"/>
      <c r="J53" s="5"/>
      <c r="K53" s="10">
        <f>IF(I53="","",IF(J53="HP",ROUND(I53*0.7457,2),IF(J53="ch",ROUND(I53*0.7355,2),I53)))</f>
      </c>
      <c r="L53" s="5"/>
      <c r="M53" s="7"/>
      <c r="N53" s="5"/>
      <c r="O53" s="6"/>
      <c r="P53" s="9">
        <f>IF(OR(O53="",N53=""),"",2*INT(60*N53/O53))</f>
      </c>
      <c r="Q53" s="5"/>
      <c r="R53" s="5"/>
      <c r="S53" s="5"/>
      <c r="T53" s="5"/>
      <c r="U53" s="5"/>
      <c r="V53" s="5"/>
      <c r="W53" s="7"/>
      <c r="X53" s="5"/>
      <c r="Y53" s="5"/>
      <c r="Z53" s="5"/>
      <c r="AA53" s="5"/>
      <c r="AB53" s="7"/>
      <c r="AC53" s="9">
        <f>IF(OR(AB53="",M53=""),"",IF(AB53&gt;M53*1.25,"Au-delà de 125 % In",IF(AB53&lt;M53*0.9,"En dessous de In","OK")))</f>
      </c>
      <c r="AD53" s="5"/>
      <c r="AE53" s="5"/>
      <c r="AF53" s="8"/>
      <c r="AG53" s="8"/>
      <c r="AH53" s="6"/>
      <c r="AI53" s="11">
        <f>IF(OR(AG53="",AH53=""),"",EDATE(AG53,AH53))</f>
      </c>
      <c r="AJ53" s="9">
        <f>IF(AI53="","",IF(AI53&lt;TODAY(),"En retard",IF(AI53-TODAY()&lt;=30,"Dans les 30 jours","OK")))</f>
      </c>
      <c r="AK53" s="5"/>
    </row>
    <row r="54">
      <c r="A54" s="5"/>
      <c r="B54" s="5"/>
      <c r="C54" s="5"/>
      <c r="D54" s="5"/>
      <c r="E54" s="5"/>
      <c r="F54" s="5"/>
      <c r="G54" s="5"/>
      <c r="H54" s="5"/>
      <c r="I54" s="7"/>
      <c r="J54" s="5"/>
      <c r="K54" s="10">
        <f>IF(I54="","",IF(J54="HP",ROUND(I54*0.7457,2),IF(J54="ch",ROUND(I54*0.7355,2),I54)))</f>
      </c>
      <c r="L54" s="5"/>
      <c r="M54" s="7"/>
      <c r="N54" s="5"/>
      <c r="O54" s="6"/>
      <c r="P54" s="9">
        <f>IF(OR(O54="",N54=""),"",2*INT(60*N54/O54))</f>
      </c>
      <c r="Q54" s="5"/>
      <c r="R54" s="5"/>
      <c r="S54" s="5"/>
      <c r="T54" s="5"/>
      <c r="U54" s="5"/>
      <c r="V54" s="5"/>
      <c r="W54" s="7"/>
      <c r="X54" s="5"/>
      <c r="Y54" s="5"/>
      <c r="Z54" s="5"/>
      <c r="AA54" s="5"/>
      <c r="AB54" s="7"/>
      <c r="AC54" s="9">
        <f>IF(OR(AB54="",M54=""),"",IF(AB54&gt;M54*1.25,"Au-delà de 125 % In",IF(AB54&lt;M54*0.9,"En dessous de In","OK")))</f>
      </c>
      <c r="AD54" s="5"/>
      <c r="AE54" s="5"/>
      <c r="AF54" s="8"/>
      <c r="AG54" s="8"/>
      <c r="AH54" s="6"/>
      <c r="AI54" s="11">
        <f>IF(OR(AG54="",AH54=""),"",EDATE(AG54,AH54))</f>
      </c>
      <c r="AJ54" s="9">
        <f>IF(AI54="","",IF(AI54&lt;TODAY(),"En retard",IF(AI54-TODAY()&lt;=30,"Dans les 30 jours","OK")))</f>
      </c>
      <c r="AK54" s="5"/>
    </row>
    <row r="55">
      <c r="A55" s="5"/>
      <c r="B55" s="5"/>
      <c r="C55" s="5"/>
      <c r="D55" s="5"/>
      <c r="E55" s="5"/>
      <c r="F55" s="5"/>
      <c r="G55" s="5"/>
      <c r="H55" s="5"/>
      <c r="I55" s="7"/>
      <c r="J55" s="5"/>
      <c r="K55" s="10">
        <f>IF(I55="","",IF(J55="HP",ROUND(I55*0.7457,2),IF(J55="ch",ROUND(I55*0.7355,2),I55)))</f>
      </c>
      <c r="L55" s="5"/>
      <c r="M55" s="7"/>
      <c r="N55" s="5"/>
      <c r="O55" s="6"/>
      <c r="P55" s="9">
        <f>IF(OR(O55="",N55=""),"",2*INT(60*N55/O55))</f>
      </c>
      <c r="Q55" s="5"/>
      <c r="R55" s="5"/>
      <c r="S55" s="5"/>
      <c r="T55" s="5"/>
      <c r="U55" s="5"/>
      <c r="V55" s="5"/>
      <c r="W55" s="7"/>
      <c r="X55" s="5"/>
      <c r="Y55" s="5"/>
      <c r="Z55" s="5"/>
      <c r="AA55" s="5"/>
      <c r="AB55" s="7"/>
      <c r="AC55" s="9">
        <f>IF(OR(AB55="",M55=""),"",IF(AB55&gt;M55*1.25,"Au-delà de 125 % In",IF(AB55&lt;M55*0.9,"En dessous de In","OK")))</f>
      </c>
      <c r="AD55" s="5"/>
      <c r="AE55" s="5"/>
      <c r="AF55" s="8"/>
      <c r="AG55" s="8"/>
      <c r="AH55" s="6"/>
      <c r="AI55" s="11">
        <f>IF(OR(AG55="",AH55=""),"",EDATE(AG55,AH55))</f>
      </c>
      <c r="AJ55" s="9">
        <f>IF(AI55="","",IF(AI55&lt;TODAY(),"En retard",IF(AI55-TODAY()&lt;=30,"Dans les 30 jours","OK")))</f>
      </c>
      <c r="AK55" s="5"/>
    </row>
    <row r="56">
      <c r="A56" s="5"/>
      <c r="B56" s="5"/>
      <c r="C56" s="5"/>
      <c r="D56" s="5"/>
      <c r="E56" s="5"/>
      <c r="F56" s="5"/>
      <c r="G56" s="5"/>
      <c r="H56" s="5"/>
      <c r="I56" s="7"/>
      <c r="J56" s="5"/>
      <c r="K56" s="10">
        <f>IF(I56="","",IF(J56="HP",ROUND(I56*0.7457,2),IF(J56="ch",ROUND(I56*0.7355,2),I56)))</f>
      </c>
      <c r="L56" s="5"/>
      <c r="M56" s="7"/>
      <c r="N56" s="5"/>
      <c r="O56" s="6"/>
      <c r="P56" s="9">
        <f>IF(OR(O56="",N56=""),"",2*INT(60*N56/O56))</f>
      </c>
      <c r="Q56" s="5"/>
      <c r="R56" s="5"/>
      <c r="S56" s="5"/>
      <c r="T56" s="5"/>
      <c r="U56" s="5"/>
      <c r="V56" s="5"/>
      <c r="W56" s="7"/>
      <c r="X56" s="5"/>
      <c r="Y56" s="5"/>
      <c r="Z56" s="5"/>
      <c r="AA56" s="5"/>
      <c r="AB56" s="7"/>
      <c r="AC56" s="9">
        <f>IF(OR(AB56="",M56=""),"",IF(AB56&gt;M56*1.25,"Au-delà de 125 % In",IF(AB56&lt;M56*0.9,"En dessous de In","OK")))</f>
      </c>
      <c r="AD56" s="5"/>
      <c r="AE56" s="5"/>
      <c r="AF56" s="8"/>
      <c r="AG56" s="8"/>
      <c r="AH56" s="6"/>
      <c r="AI56" s="11">
        <f>IF(OR(AG56="",AH56=""),"",EDATE(AG56,AH56))</f>
      </c>
      <c r="AJ56" s="9">
        <f>IF(AI56="","",IF(AI56&lt;TODAY(),"En retard",IF(AI56-TODAY()&lt;=30,"Dans les 30 jours","OK")))</f>
      </c>
      <c r="AK56" s="5"/>
    </row>
    <row r="57">
      <c r="A57" s="5"/>
      <c r="B57" s="5"/>
      <c r="C57" s="5"/>
      <c r="D57" s="5"/>
      <c r="E57" s="5"/>
      <c r="F57" s="5"/>
      <c r="G57" s="5"/>
      <c r="H57" s="5"/>
      <c r="I57" s="7"/>
      <c r="J57" s="5"/>
      <c r="K57" s="10">
        <f>IF(I57="","",IF(J57="HP",ROUND(I57*0.7457,2),IF(J57="ch",ROUND(I57*0.7355,2),I57)))</f>
      </c>
      <c r="L57" s="5"/>
      <c r="M57" s="7"/>
      <c r="N57" s="5"/>
      <c r="O57" s="6"/>
      <c r="P57" s="9">
        <f>IF(OR(O57="",N57=""),"",2*INT(60*N57/O57))</f>
      </c>
      <c r="Q57" s="5"/>
      <c r="R57" s="5"/>
      <c r="S57" s="5"/>
      <c r="T57" s="5"/>
      <c r="U57" s="5"/>
      <c r="V57" s="5"/>
      <c r="W57" s="7"/>
      <c r="X57" s="5"/>
      <c r="Y57" s="5"/>
      <c r="Z57" s="5"/>
      <c r="AA57" s="5"/>
      <c r="AB57" s="7"/>
      <c r="AC57" s="9">
        <f>IF(OR(AB57="",M57=""),"",IF(AB57&gt;M57*1.25,"Au-delà de 125 % In",IF(AB57&lt;M57*0.9,"En dessous de In","OK")))</f>
      </c>
      <c r="AD57" s="5"/>
      <c r="AE57" s="5"/>
      <c r="AF57" s="8"/>
      <c r="AG57" s="8"/>
      <c r="AH57" s="6"/>
      <c r="AI57" s="11">
        <f>IF(OR(AG57="",AH57=""),"",EDATE(AG57,AH57))</f>
      </c>
      <c r="AJ57" s="9">
        <f>IF(AI57="","",IF(AI57&lt;TODAY(),"En retard",IF(AI57-TODAY()&lt;=30,"Dans les 30 jours","OK")))</f>
      </c>
      <c r="AK57" s="5"/>
    </row>
    <row r="58">
      <c r="A58" s="5"/>
      <c r="B58" s="5"/>
      <c r="C58" s="5"/>
      <c r="D58" s="5"/>
      <c r="E58" s="5"/>
      <c r="F58" s="5"/>
      <c r="G58" s="5"/>
      <c r="H58" s="5"/>
      <c r="I58" s="7"/>
      <c r="J58" s="5"/>
      <c r="K58" s="10">
        <f>IF(I58="","",IF(J58="HP",ROUND(I58*0.7457,2),IF(J58="ch",ROUND(I58*0.7355,2),I58)))</f>
      </c>
      <c r="L58" s="5"/>
      <c r="M58" s="7"/>
      <c r="N58" s="5"/>
      <c r="O58" s="6"/>
      <c r="P58" s="9">
        <f>IF(OR(O58="",N58=""),"",2*INT(60*N58/O58))</f>
      </c>
      <c r="Q58" s="5"/>
      <c r="R58" s="5"/>
      <c r="S58" s="5"/>
      <c r="T58" s="5"/>
      <c r="U58" s="5"/>
      <c r="V58" s="5"/>
      <c r="W58" s="7"/>
      <c r="X58" s="5"/>
      <c r="Y58" s="5"/>
      <c r="Z58" s="5"/>
      <c r="AA58" s="5"/>
      <c r="AB58" s="7"/>
      <c r="AC58" s="9">
        <f>IF(OR(AB58="",M58=""),"",IF(AB58&gt;M58*1.25,"Au-delà de 125 % In",IF(AB58&lt;M58*0.9,"En dessous de In","OK")))</f>
      </c>
      <c r="AD58" s="5"/>
      <c r="AE58" s="5"/>
      <c r="AF58" s="8"/>
      <c r="AG58" s="8"/>
      <c r="AH58" s="6"/>
      <c r="AI58" s="11">
        <f>IF(OR(AG58="",AH58=""),"",EDATE(AG58,AH58))</f>
      </c>
      <c r="AJ58" s="9">
        <f>IF(AI58="","",IF(AI58&lt;TODAY(),"En retard",IF(AI58-TODAY()&lt;=30,"Dans les 30 jours","OK")))</f>
      </c>
      <c r="AK58" s="5"/>
    </row>
    <row r="59">
      <c r="A59" s="5"/>
      <c r="B59" s="5"/>
      <c r="C59" s="5"/>
      <c r="D59" s="5"/>
      <c r="E59" s="5"/>
      <c r="F59" s="5"/>
      <c r="G59" s="5"/>
      <c r="H59" s="5"/>
      <c r="I59" s="7"/>
      <c r="J59" s="5"/>
      <c r="K59" s="10">
        <f>IF(I59="","",IF(J59="HP",ROUND(I59*0.7457,2),IF(J59="ch",ROUND(I59*0.7355,2),I59)))</f>
      </c>
      <c r="L59" s="5"/>
      <c r="M59" s="7"/>
      <c r="N59" s="5"/>
      <c r="O59" s="6"/>
      <c r="P59" s="9">
        <f>IF(OR(O59="",N59=""),"",2*INT(60*N59/O59))</f>
      </c>
      <c r="Q59" s="5"/>
      <c r="R59" s="5"/>
      <c r="S59" s="5"/>
      <c r="T59" s="5"/>
      <c r="U59" s="5"/>
      <c r="V59" s="5"/>
      <c r="W59" s="7"/>
      <c r="X59" s="5"/>
      <c r="Y59" s="5"/>
      <c r="Z59" s="5"/>
      <c r="AA59" s="5"/>
      <c r="AB59" s="7"/>
      <c r="AC59" s="9">
        <f>IF(OR(AB59="",M59=""),"",IF(AB59&gt;M59*1.25,"Au-delà de 125 % In",IF(AB59&lt;M59*0.9,"En dessous de In","OK")))</f>
      </c>
      <c r="AD59" s="5"/>
      <c r="AE59" s="5"/>
      <c r="AF59" s="8"/>
      <c r="AG59" s="8"/>
      <c r="AH59" s="6"/>
      <c r="AI59" s="11">
        <f>IF(OR(AG59="",AH59=""),"",EDATE(AG59,AH59))</f>
      </c>
      <c r="AJ59" s="9">
        <f>IF(AI59="","",IF(AI59&lt;TODAY(),"En retard",IF(AI59-TODAY()&lt;=30,"Dans les 30 jours","OK")))</f>
      </c>
      <c r="AK59" s="5"/>
    </row>
    <row r="60">
      <c r="A60" s="5"/>
      <c r="B60" s="5"/>
      <c r="C60" s="5"/>
      <c r="D60" s="5"/>
      <c r="E60" s="5"/>
      <c r="F60" s="5"/>
      <c r="G60" s="5"/>
      <c r="H60" s="5"/>
      <c r="I60" s="7"/>
      <c r="J60" s="5"/>
      <c r="K60" s="10">
        <f>IF(I60="","",IF(J60="HP",ROUND(I60*0.7457,2),IF(J60="ch",ROUND(I60*0.7355,2),I60)))</f>
      </c>
      <c r="L60" s="5"/>
      <c r="M60" s="7"/>
      <c r="N60" s="5"/>
      <c r="O60" s="6"/>
      <c r="P60" s="9">
        <f>IF(OR(O60="",N60=""),"",2*INT(60*N60/O60))</f>
      </c>
      <c r="Q60" s="5"/>
      <c r="R60" s="5"/>
      <c r="S60" s="5"/>
      <c r="T60" s="5"/>
      <c r="U60" s="5"/>
      <c r="V60" s="5"/>
      <c r="W60" s="7"/>
      <c r="X60" s="5"/>
      <c r="Y60" s="5"/>
      <c r="Z60" s="5"/>
      <c r="AA60" s="5"/>
      <c r="AB60" s="7"/>
      <c r="AC60" s="9">
        <f>IF(OR(AB60="",M60=""),"",IF(AB60&gt;M60*1.25,"Au-delà de 125 % In",IF(AB60&lt;M60*0.9,"En dessous de In","OK")))</f>
      </c>
      <c r="AD60" s="5"/>
      <c r="AE60" s="5"/>
      <c r="AF60" s="8"/>
      <c r="AG60" s="8"/>
      <c r="AH60" s="6"/>
      <c r="AI60" s="11">
        <f>IF(OR(AG60="",AH60=""),"",EDATE(AG60,AH60))</f>
      </c>
      <c r="AJ60" s="9">
        <f>IF(AI60="","",IF(AI60&lt;TODAY(),"En retard",IF(AI60-TODAY()&lt;=30,"Dans les 30 jours","OK")))</f>
      </c>
      <c r="AK60" s="5"/>
    </row>
    <row r="61">
      <c r="A61" s="5"/>
      <c r="B61" s="5"/>
      <c r="C61" s="5"/>
      <c r="D61" s="5"/>
      <c r="E61" s="5"/>
      <c r="F61" s="5"/>
      <c r="G61" s="5"/>
      <c r="H61" s="5"/>
      <c r="I61" s="7"/>
      <c r="J61" s="5"/>
      <c r="K61" s="10">
        <f>IF(I61="","",IF(J61="HP",ROUND(I61*0.7457,2),IF(J61="ch",ROUND(I61*0.7355,2),I61)))</f>
      </c>
      <c r="L61" s="5"/>
      <c r="M61" s="7"/>
      <c r="N61" s="5"/>
      <c r="O61" s="6"/>
      <c r="P61" s="9">
        <f>IF(OR(O61="",N61=""),"",2*INT(60*N61/O61))</f>
      </c>
      <c r="Q61" s="5"/>
      <c r="R61" s="5"/>
      <c r="S61" s="5"/>
      <c r="T61" s="5"/>
      <c r="U61" s="5"/>
      <c r="V61" s="5"/>
      <c r="W61" s="7"/>
      <c r="X61" s="5"/>
      <c r="Y61" s="5"/>
      <c r="Z61" s="5"/>
      <c r="AA61" s="5"/>
      <c r="AB61" s="7"/>
      <c r="AC61" s="9">
        <f>IF(OR(AB61="",M61=""),"",IF(AB61&gt;M61*1.25,"Au-delà de 125 % In",IF(AB61&lt;M61*0.9,"En dessous de In","OK")))</f>
      </c>
      <c r="AD61" s="5"/>
      <c r="AE61" s="5"/>
      <c r="AF61" s="8"/>
      <c r="AG61" s="8"/>
      <c r="AH61" s="6"/>
      <c r="AI61" s="11">
        <f>IF(OR(AG61="",AH61=""),"",EDATE(AG61,AH61))</f>
      </c>
      <c r="AJ61" s="9">
        <f>IF(AI61="","",IF(AI61&lt;TODAY(),"En retard",IF(AI61-TODAY()&lt;=30,"Dans les 30 jours","OK")))</f>
      </c>
      <c r="AK61" s="5"/>
    </row>
    <row r="62">
      <c r="A62" s="5"/>
      <c r="B62" s="5"/>
      <c r="C62" s="5"/>
      <c r="D62" s="5"/>
      <c r="E62" s="5"/>
      <c r="F62" s="5"/>
      <c r="G62" s="5"/>
      <c r="H62" s="5"/>
      <c r="I62" s="7"/>
      <c r="J62" s="5"/>
      <c r="K62" s="10">
        <f>IF(I62="","",IF(J62="HP",ROUND(I62*0.7457,2),IF(J62="ch",ROUND(I62*0.7355,2),I62)))</f>
      </c>
      <c r="L62" s="5"/>
      <c r="M62" s="7"/>
      <c r="N62" s="5"/>
      <c r="O62" s="6"/>
      <c r="P62" s="9">
        <f>IF(OR(O62="",N62=""),"",2*INT(60*N62/O62))</f>
      </c>
      <c r="Q62" s="5"/>
      <c r="R62" s="5"/>
      <c r="S62" s="5"/>
      <c r="T62" s="5"/>
      <c r="U62" s="5"/>
      <c r="V62" s="5"/>
      <c r="W62" s="7"/>
      <c r="X62" s="5"/>
      <c r="Y62" s="5"/>
      <c r="Z62" s="5"/>
      <c r="AA62" s="5"/>
      <c r="AB62" s="7"/>
      <c r="AC62" s="9">
        <f>IF(OR(AB62="",M62=""),"",IF(AB62&gt;M62*1.25,"Au-delà de 125 % In",IF(AB62&lt;M62*0.9,"En dessous de In","OK")))</f>
      </c>
      <c r="AD62" s="5"/>
      <c r="AE62" s="5"/>
      <c r="AF62" s="8"/>
      <c r="AG62" s="8"/>
      <c r="AH62" s="6"/>
      <c r="AI62" s="11">
        <f>IF(OR(AG62="",AH62=""),"",EDATE(AG62,AH62))</f>
      </c>
      <c r="AJ62" s="9">
        <f>IF(AI62="","",IF(AI62&lt;TODAY(),"En retard",IF(AI62-TODAY()&lt;=30,"Dans les 30 jours","OK")))</f>
      </c>
      <c r="AK62" s="5"/>
    </row>
    <row r="63">
      <c r="A63" s="5"/>
      <c r="B63" s="5"/>
      <c r="C63" s="5"/>
      <c r="D63" s="5"/>
      <c r="E63" s="5"/>
      <c r="F63" s="5"/>
      <c r="G63" s="5"/>
      <c r="H63" s="5"/>
      <c r="I63" s="7"/>
      <c r="J63" s="5"/>
      <c r="K63" s="10">
        <f>IF(I63="","",IF(J63="HP",ROUND(I63*0.7457,2),IF(J63="ch",ROUND(I63*0.7355,2),I63)))</f>
      </c>
      <c r="L63" s="5"/>
      <c r="M63" s="7"/>
      <c r="N63" s="5"/>
      <c r="O63" s="6"/>
      <c r="P63" s="9">
        <f>IF(OR(O63="",N63=""),"",2*INT(60*N63/O63))</f>
      </c>
      <c r="Q63" s="5"/>
      <c r="R63" s="5"/>
      <c r="S63" s="5"/>
      <c r="T63" s="5"/>
      <c r="U63" s="5"/>
      <c r="V63" s="5"/>
      <c r="W63" s="7"/>
      <c r="X63" s="5"/>
      <c r="Y63" s="5"/>
      <c r="Z63" s="5"/>
      <c r="AA63" s="5"/>
      <c r="AB63" s="7"/>
      <c r="AC63" s="9">
        <f>IF(OR(AB63="",M63=""),"",IF(AB63&gt;M63*1.25,"Au-delà de 125 % In",IF(AB63&lt;M63*0.9,"En dessous de In","OK")))</f>
      </c>
      <c r="AD63" s="5"/>
      <c r="AE63" s="5"/>
      <c r="AF63" s="8"/>
      <c r="AG63" s="8"/>
      <c r="AH63" s="6"/>
      <c r="AI63" s="11">
        <f>IF(OR(AG63="",AH63=""),"",EDATE(AG63,AH63))</f>
      </c>
      <c r="AJ63" s="9">
        <f>IF(AI63="","",IF(AI63&lt;TODAY(),"En retard",IF(AI63-TODAY()&lt;=30,"Dans les 30 jours","OK")))</f>
      </c>
      <c r="AK63" s="5"/>
    </row>
    <row r="64">
      <c r="A64" s="5"/>
      <c r="B64" s="5"/>
      <c r="C64" s="5"/>
      <c r="D64" s="5"/>
      <c r="E64" s="5"/>
      <c r="F64" s="5"/>
      <c r="G64" s="5"/>
      <c r="H64" s="5"/>
      <c r="I64" s="7"/>
      <c r="J64" s="5"/>
      <c r="K64" s="10">
        <f>IF(I64="","",IF(J64="HP",ROUND(I64*0.7457,2),IF(J64="ch",ROUND(I64*0.7355,2),I64)))</f>
      </c>
      <c r="L64" s="5"/>
      <c r="M64" s="7"/>
      <c r="N64" s="5"/>
      <c r="O64" s="6"/>
      <c r="P64" s="9">
        <f>IF(OR(O64="",N64=""),"",2*INT(60*N64/O64))</f>
      </c>
      <c r="Q64" s="5"/>
      <c r="R64" s="5"/>
      <c r="S64" s="5"/>
      <c r="T64" s="5"/>
      <c r="U64" s="5"/>
      <c r="V64" s="5"/>
      <c r="W64" s="7"/>
      <c r="X64" s="5"/>
      <c r="Y64" s="5"/>
      <c r="Z64" s="5"/>
      <c r="AA64" s="5"/>
      <c r="AB64" s="7"/>
      <c r="AC64" s="9">
        <f>IF(OR(AB64="",M64=""),"",IF(AB64&gt;M64*1.25,"Au-delà de 125 % In",IF(AB64&lt;M64*0.9,"En dessous de In","OK")))</f>
      </c>
      <c r="AD64" s="5"/>
      <c r="AE64" s="5"/>
      <c r="AF64" s="8"/>
      <c r="AG64" s="8"/>
      <c r="AH64" s="6"/>
      <c r="AI64" s="11">
        <f>IF(OR(AG64="",AH64=""),"",EDATE(AG64,AH64))</f>
      </c>
      <c r="AJ64" s="9">
        <f>IF(AI64="","",IF(AI64&lt;TODAY(),"En retard",IF(AI64-TODAY()&lt;=30,"Dans les 30 jours","OK")))</f>
      </c>
      <c r="AK64" s="5"/>
    </row>
    <row r="65">
      <c r="A65" s="5"/>
      <c r="B65" s="5"/>
      <c r="C65" s="5"/>
      <c r="D65" s="5"/>
      <c r="E65" s="5"/>
      <c r="F65" s="5"/>
      <c r="G65" s="5"/>
      <c r="H65" s="5"/>
      <c r="I65" s="7"/>
      <c r="J65" s="5"/>
      <c r="K65" s="10">
        <f>IF(I65="","",IF(J65="HP",ROUND(I65*0.7457,2),IF(J65="ch",ROUND(I65*0.7355,2),I65)))</f>
      </c>
      <c r="L65" s="5"/>
      <c r="M65" s="7"/>
      <c r="N65" s="5"/>
      <c r="O65" s="6"/>
      <c r="P65" s="9">
        <f>IF(OR(O65="",N65=""),"",2*INT(60*N65/O65))</f>
      </c>
      <c r="Q65" s="5"/>
      <c r="R65" s="5"/>
      <c r="S65" s="5"/>
      <c r="T65" s="5"/>
      <c r="U65" s="5"/>
      <c r="V65" s="5"/>
      <c r="W65" s="7"/>
      <c r="X65" s="5"/>
      <c r="Y65" s="5"/>
      <c r="Z65" s="5"/>
      <c r="AA65" s="5"/>
      <c r="AB65" s="7"/>
      <c r="AC65" s="9">
        <f>IF(OR(AB65="",M65=""),"",IF(AB65&gt;M65*1.25,"Au-delà de 125 % In",IF(AB65&lt;M65*0.9,"En dessous de In","OK")))</f>
      </c>
      <c r="AD65" s="5"/>
      <c r="AE65" s="5"/>
      <c r="AF65" s="8"/>
      <c r="AG65" s="8"/>
      <c r="AH65" s="6"/>
      <c r="AI65" s="11">
        <f>IF(OR(AG65="",AH65=""),"",EDATE(AG65,AH65))</f>
      </c>
      <c r="AJ65" s="9">
        <f>IF(AI65="","",IF(AI65&lt;TODAY(),"En retard",IF(AI65-TODAY()&lt;=30,"Dans les 30 jours","OK")))</f>
      </c>
      <c r="AK65" s="5"/>
    </row>
    <row r="66">
      <c r="A66" s="5"/>
      <c r="B66" s="5"/>
      <c r="C66" s="5"/>
      <c r="D66" s="5"/>
      <c r="E66" s="5"/>
      <c r="F66" s="5"/>
      <c r="G66" s="5"/>
      <c r="H66" s="5"/>
      <c r="I66" s="7"/>
      <c r="J66" s="5"/>
      <c r="K66" s="10">
        <f>IF(I66="","",IF(J66="HP",ROUND(I66*0.7457,2),IF(J66="ch",ROUND(I66*0.7355,2),I66)))</f>
      </c>
      <c r="L66" s="5"/>
      <c r="M66" s="7"/>
      <c r="N66" s="5"/>
      <c r="O66" s="6"/>
      <c r="P66" s="9">
        <f>IF(OR(O66="",N66=""),"",2*INT(60*N66/O66))</f>
      </c>
      <c r="Q66" s="5"/>
      <c r="R66" s="5"/>
      <c r="S66" s="5"/>
      <c r="T66" s="5"/>
      <c r="U66" s="5"/>
      <c r="V66" s="5"/>
      <c r="W66" s="7"/>
      <c r="X66" s="5"/>
      <c r="Y66" s="5"/>
      <c r="Z66" s="5"/>
      <c r="AA66" s="5"/>
      <c r="AB66" s="7"/>
      <c r="AC66" s="9">
        <f>IF(OR(AB66="",M66=""),"",IF(AB66&gt;M66*1.25,"Au-delà de 125 % In",IF(AB66&lt;M66*0.9,"En dessous de In","OK")))</f>
      </c>
      <c r="AD66" s="5"/>
      <c r="AE66" s="5"/>
      <c r="AF66" s="8"/>
      <c r="AG66" s="8"/>
      <c r="AH66" s="6"/>
      <c r="AI66" s="11">
        <f>IF(OR(AG66="",AH66=""),"",EDATE(AG66,AH66))</f>
      </c>
      <c r="AJ66" s="9">
        <f>IF(AI66="","",IF(AI66&lt;TODAY(),"En retard",IF(AI66-TODAY()&lt;=30,"Dans les 30 jours","OK")))</f>
      </c>
      <c r="AK66" s="5"/>
    </row>
    <row r="67">
      <c r="A67" s="5"/>
      <c r="B67" s="5"/>
      <c r="C67" s="5"/>
      <c r="D67" s="5"/>
      <c r="E67" s="5"/>
      <c r="F67" s="5"/>
      <c r="G67" s="5"/>
      <c r="H67" s="5"/>
      <c r="I67" s="7"/>
      <c r="J67" s="5"/>
      <c r="K67" s="10">
        <f>IF(I67="","",IF(J67="HP",ROUND(I67*0.7457,2),IF(J67="ch",ROUND(I67*0.7355,2),I67)))</f>
      </c>
      <c r="L67" s="5"/>
      <c r="M67" s="7"/>
      <c r="N67" s="5"/>
      <c r="O67" s="6"/>
      <c r="P67" s="9">
        <f>IF(OR(O67="",N67=""),"",2*INT(60*N67/O67))</f>
      </c>
      <c r="Q67" s="5"/>
      <c r="R67" s="5"/>
      <c r="S67" s="5"/>
      <c r="T67" s="5"/>
      <c r="U67" s="5"/>
      <c r="V67" s="5"/>
      <c r="W67" s="7"/>
      <c r="X67" s="5"/>
      <c r="Y67" s="5"/>
      <c r="Z67" s="5"/>
      <c r="AA67" s="5"/>
      <c r="AB67" s="7"/>
      <c r="AC67" s="9">
        <f>IF(OR(AB67="",M67=""),"",IF(AB67&gt;M67*1.25,"Au-delà de 125 % In",IF(AB67&lt;M67*0.9,"En dessous de In","OK")))</f>
      </c>
      <c r="AD67" s="5"/>
      <c r="AE67" s="5"/>
      <c r="AF67" s="8"/>
      <c r="AG67" s="8"/>
      <c r="AH67" s="6"/>
      <c r="AI67" s="11">
        <f>IF(OR(AG67="",AH67=""),"",EDATE(AG67,AH67))</f>
      </c>
      <c r="AJ67" s="9">
        <f>IF(AI67="","",IF(AI67&lt;TODAY(),"En retard",IF(AI67-TODAY()&lt;=30,"Dans les 30 jours","OK")))</f>
      </c>
      <c r="AK67" s="5"/>
    </row>
    <row r="68">
      <c r="A68" s="5"/>
      <c r="B68" s="5"/>
      <c r="C68" s="5"/>
      <c r="D68" s="5"/>
      <c r="E68" s="5"/>
      <c r="F68" s="5"/>
      <c r="G68" s="5"/>
      <c r="H68" s="5"/>
      <c r="I68" s="7"/>
      <c r="J68" s="5"/>
      <c r="K68" s="10">
        <f>IF(I68="","",IF(J68="HP",ROUND(I68*0.7457,2),IF(J68="ch",ROUND(I68*0.7355,2),I68)))</f>
      </c>
      <c r="L68" s="5"/>
      <c r="M68" s="7"/>
      <c r="N68" s="5"/>
      <c r="O68" s="6"/>
      <c r="P68" s="9">
        <f>IF(OR(O68="",N68=""),"",2*INT(60*N68/O68))</f>
      </c>
      <c r="Q68" s="5"/>
      <c r="R68" s="5"/>
      <c r="S68" s="5"/>
      <c r="T68" s="5"/>
      <c r="U68" s="5"/>
      <c r="V68" s="5"/>
      <c r="W68" s="7"/>
      <c r="X68" s="5"/>
      <c r="Y68" s="5"/>
      <c r="Z68" s="5"/>
      <c r="AA68" s="5"/>
      <c r="AB68" s="7"/>
      <c r="AC68" s="9">
        <f>IF(OR(AB68="",M68=""),"",IF(AB68&gt;M68*1.25,"Au-delà de 125 % In",IF(AB68&lt;M68*0.9,"En dessous de In","OK")))</f>
      </c>
      <c r="AD68" s="5"/>
      <c r="AE68" s="5"/>
      <c r="AF68" s="8"/>
      <c r="AG68" s="8"/>
      <c r="AH68" s="6"/>
      <c r="AI68" s="11">
        <f>IF(OR(AG68="",AH68=""),"",EDATE(AG68,AH68))</f>
      </c>
      <c r="AJ68" s="9">
        <f>IF(AI68="","",IF(AI68&lt;TODAY(),"En retard",IF(AI68-TODAY()&lt;=30,"Dans les 30 jours","OK")))</f>
      </c>
      <c r="AK68" s="5"/>
    </row>
    <row r="69">
      <c r="A69" s="5"/>
      <c r="B69" s="5"/>
      <c r="C69" s="5"/>
      <c r="D69" s="5"/>
      <c r="E69" s="5"/>
      <c r="F69" s="5"/>
      <c r="G69" s="5"/>
      <c r="H69" s="5"/>
      <c r="I69" s="7"/>
      <c r="J69" s="5"/>
      <c r="K69" s="10">
        <f>IF(I69="","",IF(J69="HP",ROUND(I69*0.7457,2),IF(J69="ch",ROUND(I69*0.7355,2),I69)))</f>
      </c>
      <c r="L69" s="5"/>
      <c r="M69" s="7"/>
      <c r="N69" s="5"/>
      <c r="O69" s="6"/>
      <c r="P69" s="9">
        <f>IF(OR(O69="",N69=""),"",2*INT(60*N69/O69))</f>
      </c>
      <c r="Q69" s="5"/>
      <c r="R69" s="5"/>
      <c r="S69" s="5"/>
      <c r="T69" s="5"/>
      <c r="U69" s="5"/>
      <c r="V69" s="5"/>
      <c r="W69" s="7"/>
      <c r="X69" s="5"/>
      <c r="Y69" s="5"/>
      <c r="Z69" s="5"/>
      <c r="AA69" s="5"/>
      <c r="AB69" s="7"/>
      <c r="AC69" s="9">
        <f>IF(OR(AB69="",M69=""),"",IF(AB69&gt;M69*1.25,"Au-delà de 125 % In",IF(AB69&lt;M69*0.9,"En dessous de In","OK")))</f>
      </c>
      <c r="AD69" s="5"/>
      <c r="AE69" s="5"/>
      <c r="AF69" s="8"/>
      <c r="AG69" s="8"/>
      <c r="AH69" s="6"/>
      <c r="AI69" s="11">
        <f>IF(OR(AG69="",AH69=""),"",EDATE(AG69,AH69))</f>
      </c>
      <c r="AJ69" s="9">
        <f>IF(AI69="","",IF(AI69&lt;TODAY(),"En retard",IF(AI69-TODAY()&lt;=30,"Dans les 30 jours","OK")))</f>
      </c>
      <c r="AK69" s="5"/>
    </row>
    <row r="70">
      <c r="A70" s="5"/>
      <c r="B70" s="5"/>
      <c r="C70" s="5"/>
      <c r="D70" s="5"/>
      <c r="E70" s="5"/>
      <c r="F70" s="5"/>
      <c r="G70" s="5"/>
      <c r="H70" s="5"/>
      <c r="I70" s="7"/>
      <c r="J70" s="5"/>
      <c r="K70" s="10">
        <f>IF(I70="","",IF(J70="HP",ROUND(I70*0.7457,2),IF(J70="ch",ROUND(I70*0.7355,2),I70)))</f>
      </c>
      <c r="L70" s="5"/>
      <c r="M70" s="7"/>
      <c r="N70" s="5"/>
      <c r="O70" s="6"/>
      <c r="P70" s="9">
        <f>IF(OR(O70="",N70=""),"",2*INT(60*N70/O70))</f>
      </c>
      <c r="Q70" s="5"/>
      <c r="R70" s="5"/>
      <c r="S70" s="5"/>
      <c r="T70" s="5"/>
      <c r="U70" s="5"/>
      <c r="V70" s="5"/>
      <c r="W70" s="7"/>
      <c r="X70" s="5"/>
      <c r="Y70" s="5"/>
      <c r="Z70" s="5"/>
      <c r="AA70" s="5"/>
      <c r="AB70" s="7"/>
      <c r="AC70" s="9">
        <f>IF(OR(AB70="",M70=""),"",IF(AB70&gt;M70*1.25,"Au-delà de 125 % In",IF(AB70&lt;M70*0.9,"En dessous de In","OK")))</f>
      </c>
      <c r="AD70" s="5"/>
      <c r="AE70" s="5"/>
      <c r="AF70" s="8"/>
      <c r="AG70" s="8"/>
      <c r="AH70" s="6"/>
      <c r="AI70" s="11">
        <f>IF(OR(AG70="",AH70=""),"",EDATE(AG70,AH70))</f>
      </c>
      <c r="AJ70" s="9">
        <f>IF(AI70="","",IF(AI70&lt;TODAY(),"En retard",IF(AI70-TODAY()&lt;=30,"Dans les 30 jours","OK")))</f>
      </c>
      <c r="AK70" s="5"/>
    </row>
    <row r="71">
      <c r="A71" s="5"/>
      <c r="B71" s="5"/>
      <c r="C71" s="5"/>
      <c r="D71" s="5"/>
      <c r="E71" s="5"/>
      <c r="F71" s="5"/>
      <c r="G71" s="5"/>
      <c r="H71" s="5"/>
      <c r="I71" s="7"/>
      <c r="J71" s="5"/>
      <c r="K71" s="10">
        <f>IF(I71="","",IF(J71="HP",ROUND(I71*0.7457,2),IF(J71="ch",ROUND(I71*0.7355,2),I71)))</f>
      </c>
      <c r="L71" s="5"/>
      <c r="M71" s="7"/>
      <c r="N71" s="5"/>
      <c r="O71" s="6"/>
      <c r="P71" s="9">
        <f>IF(OR(O71="",N71=""),"",2*INT(60*N71/O71))</f>
      </c>
      <c r="Q71" s="5"/>
      <c r="R71" s="5"/>
      <c r="S71" s="5"/>
      <c r="T71" s="5"/>
      <c r="U71" s="5"/>
      <c r="V71" s="5"/>
      <c r="W71" s="7"/>
      <c r="X71" s="5"/>
      <c r="Y71" s="5"/>
      <c r="Z71" s="5"/>
      <c r="AA71" s="5"/>
      <c r="AB71" s="7"/>
      <c r="AC71" s="9">
        <f>IF(OR(AB71="",M71=""),"",IF(AB71&gt;M71*1.25,"Au-delà de 125 % In",IF(AB71&lt;M71*0.9,"En dessous de In","OK")))</f>
      </c>
      <c r="AD71" s="5"/>
      <c r="AE71" s="5"/>
      <c r="AF71" s="8"/>
      <c r="AG71" s="8"/>
      <c r="AH71" s="6"/>
      <c r="AI71" s="11">
        <f>IF(OR(AG71="",AH71=""),"",EDATE(AG71,AH71))</f>
      </c>
      <c r="AJ71" s="9">
        <f>IF(AI71="","",IF(AI71&lt;TODAY(),"En retard",IF(AI71-TODAY()&lt;=30,"Dans les 30 jours","OK")))</f>
      </c>
      <c r="AK71" s="5"/>
    </row>
    <row r="72">
      <c r="A72" s="5"/>
      <c r="B72" s="5"/>
      <c r="C72" s="5"/>
      <c r="D72" s="5"/>
      <c r="E72" s="5"/>
      <c r="F72" s="5"/>
      <c r="G72" s="5"/>
      <c r="H72" s="5"/>
      <c r="I72" s="7"/>
      <c r="J72" s="5"/>
      <c r="K72" s="10">
        <f>IF(I72="","",IF(J72="HP",ROUND(I72*0.7457,2),IF(J72="ch",ROUND(I72*0.7355,2),I72)))</f>
      </c>
      <c r="L72" s="5"/>
      <c r="M72" s="7"/>
      <c r="N72" s="5"/>
      <c r="O72" s="6"/>
      <c r="P72" s="9">
        <f>IF(OR(O72="",N72=""),"",2*INT(60*N72/O72))</f>
      </c>
      <c r="Q72" s="5"/>
      <c r="R72" s="5"/>
      <c r="S72" s="5"/>
      <c r="T72" s="5"/>
      <c r="U72" s="5"/>
      <c r="V72" s="5"/>
      <c r="W72" s="7"/>
      <c r="X72" s="5"/>
      <c r="Y72" s="5"/>
      <c r="Z72" s="5"/>
      <c r="AA72" s="5"/>
      <c r="AB72" s="7"/>
      <c r="AC72" s="9">
        <f>IF(OR(AB72="",M72=""),"",IF(AB72&gt;M72*1.25,"Au-delà de 125 % In",IF(AB72&lt;M72*0.9,"En dessous de In","OK")))</f>
      </c>
      <c r="AD72" s="5"/>
      <c r="AE72" s="5"/>
      <c r="AF72" s="8"/>
      <c r="AG72" s="8"/>
      <c r="AH72" s="6"/>
      <c r="AI72" s="11">
        <f>IF(OR(AG72="",AH72=""),"",EDATE(AG72,AH72))</f>
      </c>
      <c r="AJ72" s="9">
        <f>IF(AI72="","",IF(AI72&lt;TODAY(),"En retard",IF(AI72-TODAY()&lt;=30,"Dans les 30 jours","OK")))</f>
      </c>
      <c r="AK72" s="5"/>
    </row>
    <row r="73">
      <c r="A73" s="5"/>
      <c r="B73" s="5"/>
      <c r="C73" s="5"/>
      <c r="D73" s="5"/>
      <c r="E73" s="5"/>
      <c r="F73" s="5"/>
      <c r="G73" s="5"/>
      <c r="H73" s="5"/>
      <c r="I73" s="7"/>
      <c r="J73" s="5"/>
      <c r="K73" s="10">
        <f>IF(I73="","",IF(J73="HP",ROUND(I73*0.7457,2),IF(J73="ch",ROUND(I73*0.7355,2),I73)))</f>
      </c>
      <c r="L73" s="5"/>
      <c r="M73" s="7"/>
      <c r="N73" s="5"/>
      <c r="O73" s="6"/>
      <c r="P73" s="9">
        <f>IF(OR(O73="",N73=""),"",2*INT(60*N73/O73))</f>
      </c>
      <c r="Q73" s="5"/>
      <c r="R73" s="5"/>
      <c r="S73" s="5"/>
      <c r="T73" s="5"/>
      <c r="U73" s="5"/>
      <c r="V73" s="5"/>
      <c r="W73" s="7"/>
      <c r="X73" s="5"/>
      <c r="Y73" s="5"/>
      <c r="Z73" s="5"/>
      <c r="AA73" s="5"/>
      <c r="AB73" s="7"/>
      <c r="AC73" s="9">
        <f>IF(OR(AB73="",M73=""),"",IF(AB73&gt;M73*1.25,"Au-delà de 125 % In",IF(AB73&lt;M73*0.9,"En dessous de In","OK")))</f>
      </c>
      <c r="AD73" s="5"/>
      <c r="AE73" s="5"/>
      <c r="AF73" s="8"/>
      <c r="AG73" s="8"/>
      <c r="AH73" s="6"/>
      <c r="AI73" s="11">
        <f>IF(OR(AG73="",AH73=""),"",EDATE(AG73,AH73))</f>
      </c>
      <c r="AJ73" s="9">
        <f>IF(AI73="","",IF(AI73&lt;TODAY(),"En retard",IF(AI73-TODAY()&lt;=30,"Dans les 30 jours","OK")))</f>
      </c>
      <c r="AK73" s="5"/>
    </row>
    <row r="74">
      <c r="A74" s="5"/>
      <c r="B74" s="5"/>
      <c r="C74" s="5"/>
      <c r="D74" s="5"/>
      <c r="E74" s="5"/>
      <c r="F74" s="5"/>
      <c r="G74" s="5"/>
      <c r="H74" s="5"/>
      <c r="I74" s="7"/>
      <c r="J74" s="5"/>
      <c r="K74" s="10">
        <f>IF(I74="","",IF(J74="HP",ROUND(I74*0.7457,2),IF(J74="ch",ROUND(I74*0.7355,2),I74)))</f>
      </c>
      <c r="L74" s="5"/>
      <c r="M74" s="7"/>
      <c r="N74" s="5"/>
      <c r="O74" s="6"/>
      <c r="P74" s="9">
        <f>IF(OR(O74="",N74=""),"",2*INT(60*N74/O74))</f>
      </c>
      <c r="Q74" s="5"/>
      <c r="R74" s="5"/>
      <c r="S74" s="5"/>
      <c r="T74" s="5"/>
      <c r="U74" s="5"/>
      <c r="V74" s="5"/>
      <c r="W74" s="7"/>
      <c r="X74" s="5"/>
      <c r="Y74" s="5"/>
      <c r="Z74" s="5"/>
      <c r="AA74" s="5"/>
      <c r="AB74" s="7"/>
      <c r="AC74" s="9">
        <f>IF(OR(AB74="",M74=""),"",IF(AB74&gt;M74*1.25,"Au-delà de 125 % In",IF(AB74&lt;M74*0.9,"En dessous de In","OK")))</f>
      </c>
      <c r="AD74" s="5"/>
      <c r="AE74" s="5"/>
      <c r="AF74" s="8"/>
      <c r="AG74" s="8"/>
      <c r="AH74" s="6"/>
      <c r="AI74" s="11">
        <f>IF(OR(AG74="",AH74=""),"",EDATE(AG74,AH74))</f>
      </c>
      <c r="AJ74" s="9">
        <f>IF(AI74="","",IF(AI74&lt;TODAY(),"En retard",IF(AI74-TODAY()&lt;=30,"Dans les 30 jours","OK")))</f>
      </c>
      <c r="AK74" s="5"/>
    </row>
    <row r="75">
      <c r="A75" s="5"/>
      <c r="B75" s="5"/>
      <c r="C75" s="5"/>
      <c r="D75" s="5"/>
      <c r="E75" s="5"/>
      <c r="F75" s="5"/>
      <c r="G75" s="5"/>
      <c r="H75" s="5"/>
      <c r="I75" s="7"/>
      <c r="J75" s="5"/>
      <c r="K75" s="10">
        <f>IF(I75="","",IF(J75="HP",ROUND(I75*0.7457,2),IF(J75="ch",ROUND(I75*0.7355,2),I75)))</f>
      </c>
      <c r="L75" s="5"/>
      <c r="M75" s="7"/>
      <c r="N75" s="5"/>
      <c r="O75" s="6"/>
      <c r="P75" s="9">
        <f>IF(OR(O75="",N75=""),"",2*INT(60*N75/O75))</f>
      </c>
      <c r="Q75" s="5"/>
      <c r="R75" s="5"/>
      <c r="S75" s="5"/>
      <c r="T75" s="5"/>
      <c r="U75" s="5"/>
      <c r="V75" s="5"/>
      <c r="W75" s="7"/>
      <c r="X75" s="5"/>
      <c r="Y75" s="5"/>
      <c r="Z75" s="5"/>
      <c r="AA75" s="5"/>
      <c r="AB75" s="7"/>
      <c r="AC75" s="9">
        <f>IF(OR(AB75="",M75=""),"",IF(AB75&gt;M75*1.25,"Au-delà de 125 % In",IF(AB75&lt;M75*0.9,"En dessous de In","OK")))</f>
      </c>
      <c r="AD75" s="5"/>
      <c r="AE75" s="5"/>
      <c r="AF75" s="8"/>
      <c r="AG75" s="8"/>
      <c r="AH75" s="6"/>
      <c r="AI75" s="11">
        <f>IF(OR(AG75="",AH75=""),"",EDATE(AG75,AH75))</f>
      </c>
      <c r="AJ75" s="9">
        <f>IF(AI75="","",IF(AI75&lt;TODAY(),"En retard",IF(AI75-TODAY()&lt;=30,"Dans les 30 jours","OK")))</f>
      </c>
      <c r="AK75" s="5"/>
    </row>
    <row r="76">
      <c r="A76" s="5"/>
      <c r="B76" s="5"/>
      <c r="C76" s="5"/>
      <c r="D76" s="5"/>
      <c r="E76" s="5"/>
      <c r="F76" s="5"/>
      <c r="G76" s="5"/>
      <c r="H76" s="5"/>
      <c r="I76" s="7"/>
      <c r="J76" s="5"/>
      <c r="K76" s="10">
        <f>IF(I76="","",IF(J76="HP",ROUND(I76*0.7457,2),IF(J76="ch",ROUND(I76*0.7355,2),I76)))</f>
      </c>
      <c r="L76" s="5"/>
      <c r="M76" s="7"/>
      <c r="N76" s="5"/>
      <c r="O76" s="6"/>
      <c r="P76" s="9">
        <f>IF(OR(O76="",N76=""),"",2*INT(60*N76/O76))</f>
      </c>
      <c r="Q76" s="5"/>
      <c r="R76" s="5"/>
      <c r="S76" s="5"/>
      <c r="T76" s="5"/>
      <c r="U76" s="5"/>
      <c r="V76" s="5"/>
      <c r="W76" s="7"/>
      <c r="X76" s="5"/>
      <c r="Y76" s="5"/>
      <c r="Z76" s="5"/>
      <c r="AA76" s="5"/>
      <c r="AB76" s="7"/>
      <c r="AC76" s="9">
        <f>IF(OR(AB76="",M76=""),"",IF(AB76&gt;M76*1.25,"Au-delà de 125 % In",IF(AB76&lt;M76*0.9,"En dessous de In","OK")))</f>
      </c>
      <c r="AD76" s="5"/>
      <c r="AE76" s="5"/>
      <c r="AF76" s="8"/>
      <c r="AG76" s="8"/>
      <c r="AH76" s="6"/>
      <c r="AI76" s="11">
        <f>IF(OR(AG76="",AH76=""),"",EDATE(AG76,AH76))</f>
      </c>
      <c r="AJ76" s="9">
        <f>IF(AI76="","",IF(AI76&lt;TODAY(),"En retard",IF(AI76-TODAY()&lt;=30,"Dans les 30 jours","OK")))</f>
      </c>
      <c r="AK76" s="5"/>
    </row>
    <row r="77">
      <c r="A77" s="5"/>
      <c r="B77" s="5"/>
      <c r="C77" s="5"/>
      <c r="D77" s="5"/>
      <c r="E77" s="5"/>
      <c r="F77" s="5"/>
      <c r="G77" s="5"/>
      <c r="H77" s="5"/>
      <c r="I77" s="7"/>
      <c r="J77" s="5"/>
      <c r="K77" s="10">
        <f>IF(I77="","",IF(J77="HP",ROUND(I77*0.7457,2),IF(J77="ch",ROUND(I77*0.7355,2),I77)))</f>
      </c>
      <c r="L77" s="5"/>
      <c r="M77" s="7"/>
      <c r="N77" s="5"/>
      <c r="O77" s="6"/>
      <c r="P77" s="9">
        <f>IF(OR(O77="",N77=""),"",2*INT(60*N77/O77))</f>
      </c>
      <c r="Q77" s="5"/>
      <c r="R77" s="5"/>
      <c r="S77" s="5"/>
      <c r="T77" s="5"/>
      <c r="U77" s="5"/>
      <c r="V77" s="5"/>
      <c r="W77" s="7"/>
      <c r="X77" s="5"/>
      <c r="Y77" s="5"/>
      <c r="Z77" s="5"/>
      <c r="AA77" s="5"/>
      <c r="AB77" s="7"/>
      <c r="AC77" s="9">
        <f>IF(OR(AB77="",M77=""),"",IF(AB77&gt;M77*1.25,"Au-delà de 125 % In",IF(AB77&lt;M77*0.9,"En dessous de In","OK")))</f>
      </c>
      <c r="AD77" s="5"/>
      <c r="AE77" s="5"/>
      <c r="AF77" s="8"/>
      <c r="AG77" s="8"/>
      <c r="AH77" s="6"/>
      <c r="AI77" s="11">
        <f>IF(OR(AG77="",AH77=""),"",EDATE(AG77,AH77))</f>
      </c>
      <c r="AJ77" s="9">
        <f>IF(AI77="","",IF(AI77&lt;TODAY(),"En retard",IF(AI77-TODAY()&lt;=30,"Dans les 30 jours","OK")))</f>
      </c>
      <c r="AK77" s="5"/>
    </row>
    <row r="78">
      <c r="A78" s="5"/>
      <c r="B78" s="5"/>
      <c r="C78" s="5"/>
      <c r="D78" s="5"/>
      <c r="E78" s="5"/>
      <c r="F78" s="5"/>
      <c r="G78" s="5"/>
      <c r="H78" s="5"/>
      <c r="I78" s="7"/>
      <c r="J78" s="5"/>
      <c r="K78" s="10">
        <f>IF(I78="","",IF(J78="HP",ROUND(I78*0.7457,2),IF(J78="ch",ROUND(I78*0.7355,2),I78)))</f>
      </c>
      <c r="L78" s="5"/>
      <c r="M78" s="7"/>
      <c r="N78" s="5"/>
      <c r="O78" s="6"/>
      <c r="P78" s="9">
        <f>IF(OR(O78="",N78=""),"",2*INT(60*N78/O78))</f>
      </c>
      <c r="Q78" s="5"/>
      <c r="R78" s="5"/>
      <c r="S78" s="5"/>
      <c r="T78" s="5"/>
      <c r="U78" s="5"/>
      <c r="V78" s="5"/>
      <c r="W78" s="7"/>
      <c r="X78" s="5"/>
      <c r="Y78" s="5"/>
      <c r="Z78" s="5"/>
      <c r="AA78" s="5"/>
      <c r="AB78" s="7"/>
      <c r="AC78" s="9">
        <f>IF(OR(AB78="",M78=""),"",IF(AB78&gt;M78*1.25,"Au-delà de 125 % In",IF(AB78&lt;M78*0.9,"En dessous de In","OK")))</f>
      </c>
      <c r="AD78" s="5"/>
      <c r="AE78" s="5"/>
      <c r="AF78" s="8"/>
      <c r="AG78" s="8"/>
      <c r="AH78" s="6"/>
      <c r="AI78" s="11">
        <f>IF(OR(AG78="",AH78=""),"",EDATE(AG78,AH78))</f>
      </c>
      <c r="AJ78" s="9">
        <f>IF(AI78="","",IF(AI78&lt;TODAY(),"En retard",IF(AI78-TODAY()&lt;=30,"Dans les 30 jours","OK")))</f>
      </c>
      <c r="AK78" s="5"/>
    </row>
    <row r="79">
      <c r="A79" s="5"/>
      <c r="B79" s="5"/>
      <c r="C79" s="5"/>
      <c r="D79" s="5"/>
      <c r="E79" s="5"/>
      <c r="F79" s="5"/>
      <c r="G79" s="5"/>
      <c r="H79" s="5"/>
      <c r="I79" s="7"/>
      <c r="J79" s="5"/>
      <c r="K79" s="10">
        <f>IF(I79="","",IF(J79="HP",ROUND(I79*0.7457,2),IF(J79="ch",ROUND(I79*0.7355,2),I79)))</f>
      </c>
      <c r="L79" s="5"/>
      <c r="M79" s="7"/>
      <c r="N79" s="5"/>
      <c r="O79" s="6"/>
      <c r="P79" s="9">
        <f>IF(OR(O79="",N79=""),"",2*INT(60*N79/O79))</f>
      </c>
      <c r="Q79" s="5"/>
      <c r="R79" s="5"/>
      <c r="S79" s="5"/>
      <c r="T79" s="5"/>
      <c r="U79" s="5"/>
      <c r="V79" s="5"/>
      <c r="W79" s="7"/>
      <c r="X79" s="5"/>
      <c r="Y79" s="5"/>
      <c r="Z79" s="5"/>
      <c r="AA79" s="5"/>
      <c r="AB79" s="7"/>
      <c r="AC79" s="9">
        <f>IF(OR(AB79="",M79=""),"",IF(AB79&gt;M79*1.25,"Au-delà de 125 % In",IF(AB79&lt;M79*0.9,"En dessous de In","OK")))</f>
      </c>
      <c r="AD79" s="5"/>
      <c r="AE79" s="5"/>
      <c r="AF79" s="8"/>
      <c r="AG79" s="8"/>
      <c r="AH79" s="6"/>
      <c r="AI79" s="11">
        <f>IF(OR(AG79="",AH79=""),"",EDATE(AG79,AH79))</f>
      </c>
      <c r="AJ79" s="9">
        <f>IF(AI79="","",IF(AI79&lt;TODAY(),"En retard",IF(AI79-TODAY()&lt;=30,"Dans les 30 jours","OK")))</f>
      </c>
      <c r="AK79" s="5"/>
    </row>
    <row r="80">
      <c r="A80" s="5"/>
      <c r="B80" s="5"/>
      <c r="C80" s="5"/>
      <c r="D80" s="5"/>
      <c r="E80" s="5"/>
      <c r="F80" s="5"/>
      <c r="G80" s="5"/>
      <c r="H80" s="5"/>
      <c r="I80" s="7"/>
      <c r="J80" s="5"/>
      <c r="K80" s="10">
        <f>IF(I80="","",IF(J80="HP",ROUND(I80*0.7457,2),IF(J80="ch",ROUND(I80*0.7355,2),I80)))</f>
      </c>
      <c r="L80" s="5"/>
      <c r="M80" s="7"/>
      <c r="N80" s="5"/>
      <c r="O80" s="6"/>
      <c r="P80" s="9">
        <f>IF(OR(O80="",N80=""),"",2*INT(60*N80/O80))</f>
      </c>
      <c r="Q80" s="5"/>
      <c r="R80" s="5"/>
      <c r="S80" s="5"/>
      <c r="T80" s="5"/>
      <c r="U80" s="5"/>
      <c r="V80" s="5"/>
      <c r="W80" s="7"/>
      <c r="X80" s="5"/>
      <c r="Y80" s="5"/>
      <c r="Z80" s="5"/>
      <c r="AA80" s="5"/>
      <c r="AB80" s="7"/>
      <c r="AC80" s="9">
        <f>IF(OR(AB80="",M80=""),"",IF(AB80&gt;M80*1.25,"Au-delà de 125 % In",IF(AB80&lt;M80*0.9,"En dessous de In","OK")))</f>
      </c>
      <c r="AD80" s="5"/>
      <c r="AE80" s="5"/>
      <c r="AF80" s="8"/>
      <c r="AG80" s="8"/>
      <c r="AH80" s="6"/>
      <c r="AI80" s="11">
        <f>IF(OR(AG80="",AH80=""),"",EDATE(AG80,AH80))</f>
      </c>
      <c r="AJ80" s="9">
        <f>IF(AI80="","",IF(AI80&lt;TODAY(),"En retard",IF(AI80-TODAY()&lt;=30,"Dans les 30 jours","OK")))</f>
      </c>
      <c r="AK80" s="5"/>
    </row>
    <row r="81">
      <c r="A81" s="5"/>
      <c r="B81" s="5"/>
      <c r="C81" s="5"/>
      <c r="D81" s="5"/>
      <c r="E81" s="5"/>
      <c r="F81" s="5"/>
      <c r="G81" s="5"/>
      <c r="H81" s="5"/>
      <c r="I81" s="7"/>
      <c r="J81" s="5"/>
      <c r="K81" s="10">
        <f>IF(I81="","",IF(J81="HP",ROUND(I81*0.7457,2),IF(J81="ch",ROUND(I81*0.7355,2),I81)))</f>
      </c>
      <c r="L81" s="5"/>
      <c r="M81" s="7"/>
      <c r="N81" s="5"/>
      <c r="O81" s="6"/>
      <c r="P81" s="9">
        <f>IF(OR(O81="",N81=""),"",2*INT(60*N81/O81))</f>
      </c>
      <c r="Q81" s="5"/>
      <c r="R81" s="5"/>
      <c r="S81" s="5"/>
      <c r="T81" s="5"/>
      <c r="U81" s="5"/>
      <c r="V81" s="5"/>
      <c r="W81" s="7"/>
      <c r="X81" s="5"/>
      <c r="Y81" s="5"/>
      <c r="Z81" s="5"/>
      <c r="AA81" s="5"/>
      <c r="AB81" s="7"/>
      <c r="AC81" s="9">
        <f>IF(OR(AB81="",M81=""),"",IF(AB81&gt;M81*1.25,"Au-delà de 125 % In",IF(AB81&lt;M81*0.9,"En dessous de In","OK")))</f>
      </c>
      <c r="AD81" s="5"/>
      <c r="AE81" s="5"/>
      <c r="AF81" s="8"/>
      <c r="AG81" s="8"/>
      <c r="AH81" s="6"/>
      <c r="AI81" s="11">
        <f>IF(OR(AG81="",AH81=""),"",EDATE(AG81,AH81))</f>
      </c>
      <c r="AJ81" s="9">
        <f>IF(AI81="","",IF(AI81&lt;TODAY(),"En retard",IF(AI81-TODAY()&lt;=30,"Dans les 30 jours","OK")))</f>
      </c>
      <c r="AK81" s="5"/>
    </row>
    <row r="82">
      <c r="A82" s="5"/>
      <c r="B82" s="5"/>
      <c r="C82" s="5"/>
      <c r="D82" s="5"/>
      <c r="E82" s="5"/>
      <c r="F82" s="5"/>
      <c r="G82" s="5"/>
      <c r="H82" s="5"/>
      <c r="I82" s="7"/>
      <c r="J82" s="5"/>
      <c r="K82" s="10">
        <f>IF(I82="","",IF(J82="HP",ROUND(I82*0.7457,2),IF(J82="ch",ROUND(I82*0.7355,2),I82)))</f>
      </c>
      <c r="L82" s="5"/>
      <c r="M82" s="7"/>
      <c r="N82" s="5"/>
      <c r="O82" s="6"/>
      <c r="P82" s="9">
        <f>IF(OR(O82="",N82=""),"",2*INT(60*N82/O82))</f>
      </c>
      <c r="Q82" s="5"/>
      <c r="R82" s="5"/>
      <c r="S82" s="5"/>
      <c r="T82" s="5"/>
      <c r="U82" s="5"/>
      <c r="V82" s="5"/>
      <c r="W82" s="7"/>
      <c r="X82" s="5"/>
      <c r="Y82" s="5"/>
      <c r="Z82" s="5"/>
      <c r="AA82" s="5"/>
      <c r="AB82" s="7"/>
      <c r="AC82" s="9">
        <f>IF(OR(AB82="",M82=""),"",IF(AB82&gt;M82*1.25,"Au-delà de 125 % In",IF(AB82&lt;M82*0.9,"En dessous de In","OK")))</f>
      </c>
      <c r="AD82" s="5"/>
      <c r="AE82" s="5"/>
      <c r="AF82" s="8"/>
      <c r="AG82" s="8"/>
      <c r="AH82" s="6"/>
      <c r="AI82" s="11">
        <f>IF(OR(AG82="",AH82=""),"",EDATE(AG82,AH82))</f>
      </c>
      <c r="AJ82" s="9">
        <f>IF(AI82="","",IF(AI82&lt;TODAY(),"En retard",IF(AI82-TODAY()&lt;=30,"Dans les 30 jours","OK")))</f>
      </c>
      <c r="AK82" s="5"/>
    </row>
    <row r="83">
      <c r="A83" s="5"/>
      <c r="B83" s="5"/>
      <c r="C83" s="5"/>
      <c r="D83" s="5"/>
      <c r="E83" s="5"/>
      <c r="F83" s="5"/>
      <c r="G83" s="5"/>
      <c r="H83" s="5"/>
      <c r="I83" s="7"/>
      <c r="J83" s="5"/>
      <c r="K83" s="10">
        <f>IF(I83="","",IF(J83="HP",ROUND(I83*0.7457,2),IF(J83="ch",ROUND(I83*0.7355,2),I83)))</f>
      </c>
      <c r="L83" s="5"/>
      <c r="M83" s="7"/>
      <c r="N83" s="5"/>
      <c r="O83" s="6"/>
      <c r="P83" s="9">
        <f>IF(OR(O83="",N83=""),"",2*INT(60*N83/O83))</f>
      </c>
      <c r="Q83" s="5"/>
      <c r="R83" s="5"/>
      <c r="S83" s="5"/>
      <c r="T83" s="5"/>
      <c r="U83" s="5"/>
      <c r="V83" s="5"/>
      <c r="W83" s="7"/>
      <c r="X83" s="5"/>
      <c r="Y83" s="5"/>
      <c r="Z83" s="5"/>
      <c r="AA83" s="5"/>
      <c r="AB83" s="7"/>
      <c r="AC83" s="9">
        <f>IF(OR(AB83="",M83=""),"",IF(AB83&gt;M83*1.25,"Au-delà de 125 % In",IF(AB83&lt;M83*0.9,"En dessous de In","OK")))</f>
      </c>
      <c r="AD83" s="5"/>
      <c r="AE83" s="5"/>
      <c r="AF83" s="8"/>
      <c r="AG83" s="8"/>
      <c r="AH83" s="6"/>
      <c r="AI83" s="11">
        <f>IF(OR(AG83="",AH83=""),"",EDATE(AG83,AH83))</f>
      </c>
      <c r="AJ83" s="9">
        <f>IF(AI83="","",IF(AI83&lt;TODAY(),"En retard",IF(AI83-TODAY()&lt;=30,"Dans les 30 jours","OK")))</f>
      </c>
      <c r="AK83" s="5"/>
    </row>
    <row r="84">
      <c r="A84" s="5"/>
      <c r="B84" s="5"/>
      <c r="C84" s="5"/>
      <c r="D84" s="5"/>
      <c r="E84" s="5"/>
      <c r="F84" s="5"/>
      <c r="G84" s="5"/>
      <c r="H84" s="5"/>
      <c r="I84" s="7"/>
      <c r="J84" s="5"/>
      <c r="K84" s="10">
        <f>IF(I84="","",IF(J84="HP",ROUND(I84*0.7457,2),IF(J84="ch",ROUND(I84*0.7355,2),I84)))</f>
      </c>
      <c r="L84" s="5"/>
      <c r="M84" s="7"/>
      <c r="N84" s="5"/>
      <c r="O84" s="6"/>
      <c r="P84" s="9">
        <f>IF(OR(O84="",N84=""),"",2*INT(60*N84/O84))</f>
      </c>
      <c r="Q84" s="5"/>
      <c r="R84" s="5"/>
      <c r="S84" s="5"/>
      <c r="T84" s="5"/>
      <c r="U84" s="5"/>
      <c r="V84" s="5"/>
      <c r="W84" s="7"/>
      <c r="X84" s="5"/>
      <c r="Y84" s="5"/>
      <c r="Z84" s="5"/>
      <c r="AA84" s="5"/>
      <c r="AB84" s="7"/>
      <c r="AC84" s="9">
        <f>IF(OR(AB84="",M84=""),"",IF(AB84&gt;M84*1.25,"Au-delà de 125 % In",IF(AB84&lt;M84*0.9,"En dessous de In","OK")))</f>
      </c>
      <c r="AD84" s="5"/>
      <c r="AE84" s="5"/>
      <c r="AF84" s="8"/>
      <c r="AG84" s="8"/>
      <c r="AH84" s="6"/>
      <c r="AI84" s="11">
        <f>IF(OR(AG84="",AH84=""),"",EDATE(AG84,AH84))</f>
      </c>
      <c r="AJ84" s="9">
        <f>IF(AI84="","",IF(AI84&lt;TODAY(),"En retard",IF(AI84-TODAY()&lt;=30,"Dans les 30 jours","OK")))</f>
      </c>
      <c r="AK84" s="5"/>
    </row>
    <row r="85">
      <c r="A85" s="5"/>
      <c r="B85" s="5"/>
      <c r="C85" s="5"/>
      <c r="D85" s="5"/>
      <c r="E85" s="5"/>
      <c r="F85" s="5"/>
      <c r="G85" s="5"/>
      <c r="H85" s="5"/>
      <c r="I85" s="7"/>
      <c r="J85" s="5"/>
      <c r="K85" s="10">
        <f>IF(I85="","",IF(J85="HP",ROUND(I85*0.7457,2),IF(J85="ch",ROUND(I85*0.7355,2),I85)))</f>
      </c>
      <c r="L85" s="5"/>
      <c r="M85" s="7"/>
      <c r="N85" s="5"/>
      <c r="O85" s="6"/>
      <c r="P85" s="9">
        <f>IF(OR(O85="",N85=""),"",2*INT(60*N85/O85))</f>
      </c>
      <c r="Q85" s="5"/>
      <c r="R85" s="5"/>
      <c r="S85" s="5"/>
      <c r="T85" s="5"/>
      <c r="U85" s="5"/>
      <c r="V85" s="5"/>
      <c r="W85" s="7"/>
      <c r="X85" s="5"/>
      <c r="Y85" s="5"/>
      <c r="Z85" s="5"/>
      <c r="AA85" s="5"/>
      <c r="AB85" s="7"/>
      <c r="AC85" s="9">
        <f>IF(OR(AB85="",M85=""),"",IF(AB85&gt;M85*1.25,"Au-delà de 125 % In",IF(AB85&lt;M85*0.9,"En dessous de In","OK")))</f>
      </c>
      <c r="AD85" s="5"/>
      <c r="AE85" s="5"/>
      <c r="AF85" s="8"/>
      <c r="AG85" s="8"/>
      <c r="AH85" s="6"/>
      <c r="AI85" s="11">
        <f>IF(OR(AG85="",AH85=""),"",EDATE(AG85,AH85))</f>
      </c>
      <c r="AJ85" s="9">
        <f>IF(AI85="","",IF(AI85&lt;TODAY(),"En retard",IF(AI85-TODAY()&lt;=30,"Dans les 30 jours","OK")))</f>
      </c>
      <c r="AK85" s="5"/>
    </row>
    <row r="86">
      <c r="A86" s="5"/>
      <c r="B86" s="5"/>
      <c r="C86" s="5"/>
      <c r="D86" s="5"/>
      <c r="E86" s="5"/>
      <c r="F86" s="5"/>
      <c r="G86" s="5"/>
      <c r="H86" s="5"/>
      <c r="I86" s="7"/>
      <c r="J86" s="5"/>
      <c r="K86" s="10">
        <f>IF(I86="","",IF(J86="HP",ROUND(I86*0.7457,2),IF(J86="ch",ROUND(I86*0.7355,2),I86)))</f>
      </c>
      <c r="L86" s="5"/>
      <c r="M86" s="7"/>
      <c r="N86" s="5"/>
      <c r="O86" s="6"/>
      <c r="P86" s="9">
        <f>IF(OR(O86="",N86=""),"",2*INT(60*N86/O86))</f>
      </c>
      <c r="Q86" s="5"/>
      <c r="R86" s="5"/>
      <c r="S86" s="5"/>
      <c r="T86" s="5"/>
      <c r="U86" s="5"/>
      <c r="V86" s="5"/>
      <c r="W86" s="7"/>
      <c r="X86" s="5"/>
      <c r="Y86" s="5"/>
      <c r="Z86" s="5"/>
      <c r="AA86" s="5"/>
      <c r="AB86" s="7"/>
      <c r="AC86" s="9">
        <f>IF(OR(AB86="",M86=""),"",IF(AB86&gt;M86*1.25,"Au-delà de 125 % In",IF(AB86&lt;M86*0.9,"En dessous de In","OK")))</f>
      </c>
      <c r="AD86" s="5"/>
      <c r="AE86" s="5"/>
      <c r="AF86" s="8"/>
      <c r="AG86" s="8"/>
      <c r="AH86" s="6"/>
      <c r="AI86" s="11">
        <f>IF(OR(AG86="",AH86=""),"",EDATE(AG86,AH86))</f>
      </c>
      <c r="AJ86" s="9">
        <f>IF(AI86="","",IF(AI86&lt;TODAY(),"En retard",IF(AI86-TODAY()&lt;=30,"Dans les 30 jours","OK")))</f>
      </c>
      <c r="AK86" s="5"/>
    </row>
    <row r="87">
      <c r="A87" s="5"/>
      <c r="B87" s="5"/>
      <c r="C87" s="5"/>
      <c r="D87" s="5"/>
      <c r="E87" s="5"/>
      <c r="F87" s="5"/>
      <c r="G87" s="5"/>
      <c r="H87" s="5"/>
      <c r="I87" s="7"/>
      <c r="J87" s="5"/>
      <c r="K87" s="10">
        <f>IF(I87="","",IF(J87="HP",ROUND(I87*0.7457,2),IF(J87="ch",ROUND(I87*0.7355,2),I87)))</f>
      </c>
      <c r="L87" s="5"/>
      <c r="M87" s="7"/>
      <c r="N87" s="5"/>
      <c r="O87" s="6"/>
      <c r="P87" s="9">
        <f>IF(OR(O87="",N87=""),"",2*INT(60*N87/O87))</f>
      </c>
      <c r="Q87" s="5"/>
      <c r="R87" s="5"/>
      <c r="S87" s="5"/>
      <c r="T87" s="5"/>
      <c r="U87" s="5"/>
      <c r="V87" s="5"/>
      <c r="W87" s="7"/>
      <c r="X87" s="5"/>
      <c r="Y87" s="5"/>
      <c r="Z87" s="5"/>
      <c r="AA87" s="5"/>
      <c r="AB87" s="7"/>
      <c r="AC87" s="9">
        <f>IF(OR(AB87="",M87=""),"",IF(AB87&gt;M87*1.25,"Au-delà de 125 % In",IF(AB87&lt;M87*0.9,"En dessous de In","OK")))</f>
      </c>
      <c r="AD87" s="5"/>
      <c r="AE87" s="5"/>
      <c r="AF87" s="8"/>
      <c r="AG87" s="8"/>
      <c r="AH87" s="6"/>
      <c r="AI87" s="11">
        <f>IF(OR(AG87="",AH87=""),"",EDATE(AG87,AH87))</f>
      </c>
      <c r="AJ87" s="9">
        <f>IF(AI87="","",IF(AI87&lt;TODAY(),"En retard",IF(AI87-TODAY()&lt;=30,"Dans les 30 jours","OK")))</f>
      </c>
      <c r="AK87" s="5"/>
    </row>
    <row r="88">
      <c r="A88" s="5"/>
      <c r="B88" s="5"/>
      <c r="C88" s="5"/>
      <c r="D88" s="5"/>
      <c r="E88" s="5"/>
      <c r="F88" s="5"/>
      <c r="G88" s="5"/>
      <c r="H88" s="5"/>
      <c r="I88" s="7"/>
      <c r="J88" s="5"/>
      <c r="K88" s="10">
        <f>IF(I88="","",IF(J88="HP",ROUND(I88*0.7457,2),IF(J88="ch",ROUND(I88*0.7355,2),I88)))</f>
      </c>
      <c r="L88" s="5"/>
      <c r="M88" s="7"/>
      <c r="N88" s="5"/>
      <c r="O88" s="6"/>
      <c r="P88" s="9">
        <f>IF(OR(O88="",N88=""),"",2*INT(60*N88/O88))</f>
      </c>
      <c r="Q88" s="5"/>
      <c r="R88" s="5"/>
      <c r="S88" s="5"/>
      <c r="T88" s="5"/>
      <c r="U88" s="5"/>
      <c r="V88" s="5"/>
      <c r="W88" s="7"/>
      <c r="X88" s="5"/>
      <c r="Y88" s="5"/>
      <c r="Z88" s="5"/>
      <c r="AA88" s="5"/>
      <c r="AB88" s="7"/>
      <c r="AC88" s="9">
        <f>IF(OR(AB88="",M88=""),"",IF(AB88&gt;M88*1.25,"Au-delà de 125 % In",IF(AB88&lt;M88*0.9,"En dessous de In","OK")))</f>
      </c>
      <c r="AD88" s="5"/>
      <c r="AE88" s="5"/>
      <c r="AF88" s="8"/>
      <c r="AG88" s="8"/>
      <c r="AH88" s="6"/>
      <c r="AI88" s="11">
        <f>IF(OR(AG88="",AH88=""),"",EDATE(AG88,AH88))</f>
      </c>
      <c r="AJ88" s="9">
        <f>IF(AI88="","",IF(AI88&lt;TODAY(),"En retard",IF(AI88-TODAY()&lt;=30,"Dans les 30 jours","OK")))</f>
      </c>
      <c r="AK88" s="5"/>
    </row>
    <row r="89">
      <c r="A89" s="5"/>
      <c r="B89" s="5"/>
      <c r="C89" s="5"/>
      <c r="D89" s="5"/>
      <c r="E89" s="5"/>
      <c r="F89" s="5"/>
      <c r="G89" s="5"/>
      <c r="H89" s="5"/>
      <c r="I89" s="7"/>
      <c r="J89" s="5"/>
      <c r="K89" s="10">
        <f>IF(I89="","",IF(J89="HP",ROUND(I89*0.7457,2),IF(J89="ch",ROUND(I89*0.7355,2),I89)))</f>
      </c>
      <c r="L89" s="5"/>
      <c r="M89" s="7"/>
      <c r="N89" s="5"/>
      <c r="O89" s="6"/>
      <c r="P89" s="9">
        <f>IF(OR(O89="",N89=""),"",2*INT(60*N89/O89))</f>
      </c>
      <c r="Q89" s="5"/>
      <c r="R89" s="5"/>
      <c r="S89" s="5"/>
      <c r="T89" s="5"/>
      <c r="U89" s="5"/>
      <c r="V89" s="5"/>
      <c r="W89" s="7"/>
      <c r="X89" s="5"/>
      <c r="Y89" s="5"/>
      <c r="Z89" s="5"/>
      <c r="AA89" s="5"/>
      <c r="AB89" s="7"/>
      <c r="AC89" s="9">
        <f>IF(OR(AB89="",M89=""),"",IF(AB89&gt;M89*1.25,"Au-delà de 125 % In",IF(AB89&lt;M89*0.9,"En dessous de In","OK")))</f>
      </c>
      <c r="AD89" s="5"/>
      <c r="AE89" s="5"/>
      <c r="AF89" s="8"/>
      <c r="AG89" s="8"/>
      <c r="AH89" s="6"/>
      <c r="AI89" s="11">
        <f>IF(OR(AG89="",AH89=""),"",EDATE(AG89,AH89))</f>
      </c>
      <c r="AJ89" s="9">
        <f>IF(AI89="","",IF(AI89&lt;TODAY(),"En retard",IF(AI89-TODAY()&lt;=30,"Dans les 30 jours","OK")))</f>
      </c>
      <c r="AK89" s="5"/>
    </row>
    <row r="90">
      <c r="A90" s="5"/>
      <c r="B90" s="5"/>
      <c r="C90" s="5"/>
      <c r="D90" s="5"/>
      <c r="E90" s="5"/>
      <c r="F90" s="5"/>
      <c r="G90" s="5"/>
      <c r="H90" s="5"/>
      <c r="I90" s="7"/>
      <c r="J90" s="5"/>
      <c r="K90" s="10">
        <f>IF(I90="","",IF(J90="HP",ROUND(I90*0.7457,2),IF(J90="ch",ROUND(I90*0.7355,2),I90)))</f>
      </c>
      <c r="L90" s="5"/>
      <c r="M90" s="7"/>
      <c r="N90" s="5"/>
      <c r="O90" s="6"/>
      <c r="P90" s="9">
        <f>IF(OR(O90="",N90=""),"",2*INT(60*N90/O90))</f>
      </c>
      <c r="Q90" s="5"/>
      <c r="R90" s="5"/>
      <c r="S90" s="5"/>
      <c r="T90" s="5"/>
      <c r="U90" s="5"/>
      <c r="V90" s="5"/>
      <c r="W90" s="7"/>
      <c r="X90" s="5"/>
      <c r="Y90" s="5"/>
      <c r="Z90" s="5"/>
      <c r="AA90" s="5"/>
      <c r="AB90" s="7"/>
      <c r="AC90" s="9">
        <f>IF(OR(AB90="",M90=""),"",IF(AB90&gt;M90*1.25,"Au-delà de 125 % In",IF(AB90&lt;M90*0.9,"En dessous de In","OK")))</f>
      </c>
      <c r="AD90" s="5"/>
      <c r="AE90" s="5"/>
      <c r="AF90" s="8"/>
      <c r="AG90" s="8"/>
      <c r="AH90" s="6"/>
      <c r="AI90" s="11">
        <f>IF(OR(AG90="",AH90=""),"",EDATE(AG90,AH90))</f>
      </c>
      <c r="AJ90" s="9">
        <f>IF(AI90="","",IF(AI90&lt;TODAY(),"En retard",IF(AI90-TODAY()&lt;=30,"Dans les 30 jours","OK")))</f>
      </c>
      <c r="AK90" s="5"/>
    </row>
    <row r="91">
      <c r="A91" s="5"/>
      <c r="B91" s="5"/>
      <c r="C91" s="5"/>
      <c r="D91" s="5"/>
      <c r="E91" s="5"/>
      <c r="F91" s="5"/>
      <c r="G91" s="5"/>
      <c r="H91" s="5"/>
      <c r="I91" s="7"/>
      <c r="J91" s="5"/>
      <c r="K91" s="10">
        <f>IF(I91="","",IF(J91="HP",ROUND(I91*0.7457,2),IF(J91="ch",ROUND(I91*0.7355,2),I91)))</f>
      </c>
      <c r="L91" s="5"/>
      <c r="M91" s="7"/>
      <c r="N91" s="5"/>
      <c r="O91" s="6"/>
      <c r="P91" s="9">
        <f>IF(OR(O91="",N91=""),"",2*INT(60*N91/O91))</f>
      </c>
      <c r="Q91" s="5"/>
      <c r="R91" s="5"/>
      <c r="S91" s="5"/>
      <c r="T91" s="5"/>
      <c r="U91" s="5"/>
      <c r="V91" s="5"/>
      <c r="W91" s="7"/>
      <c r="X91" s="5"/>
      <c r="Y91" s="5"/>
      <c r="Z91" s="5"/>
      <c r="AA91" s="5"/>
      <c r="AB91" s="7"/>
      <c r="AC91" s="9">
        <f>IF(OR(AB91="",M91=""),"",IF(AB91&gt;M91*1.25,"Au-delà de 125 % In",IF(AB91&lt;M91*0.9,"En dessous de In","OK")))</f>
      </c>
      <c r="AD91" s="5"/>
      <c r="AE91" s="5"/>
      <c r="AF91" s="8"/>
      <c r="AG91" s="8"/>
      <c r="AH91" s="6"/>
      <c r="AI91" s="11">
        <f>IF(OR(AG91="",AH91=""),"",EDATE(AG91,AH91))</f>
      </c>
      <c r="AJ91" s="9">
        <f>IF(AI91="","",IF(AI91&lt;TODAY(),"En retard",IF(AI91-TODAY()&lt;=30,"Dans les 30 jours","OK")))</f>
      </c>
      <c r="AK91" s="5"/>
    </row>
    <row r="92">
      <c r="A92" s="5"/>
      <c r="B92" s="5"/>
      <c r="C92" s="5"/>
      <c r="D92" s="5"/>
      <c r="E92" s="5"/>
      <c r="F92" s="5"/>
      <c r="G92" s="5"/>
      <c r="H92" s="5"/>
      <c r="I92" s="7"/>
      <c r="J92" s="5"/>
      <c r="K92" s="10">
        <f>IF(I92="","",IF(J92="HP",ROUND(I92*0.7457,2),IF(J92="ch",ROUND(I92*0.7355,2),I92)))</f>
      </c>
      <c r="L92" s="5"/>
      <c r="M92" s="7"/>
      <c r="N92" s="5"/>
      <c r="O92" s="6"/>
      <c r="P92" s="9">
        <f>IF(OR(O92="",N92=""),"",2*INT(60*N92/O92))</f>
      </c>
      <c r="Q92" s="5"/>
      <c r="R92" s="5"/>
      <c r="S92" s="5"/>
      <c r="T92" s="5"/>
      <c r="U92" s="5"/>
      <c r="V92" s="5"/>
      <c r="W92" s="7"/>
      <c r="X92" s="5"/>
      <c r="Y92" s="5"/>
      <c r="Z92" s="5"/>
      <c r="AA92" s="5"/>
      <c r="AB92" s="7"/>
      <c r="AC92" s="9">
        <f>IF(OR(AB92="",M92=""),"",IF(AB92&gt;M92*1.25,"Au-delà de 125 % In",IF(AB92&lt;M92*0.9,"En dessous de In","OK")))</f>
      </c>
      <c r="AD92" s="5"/>
      <c r="AE92" s="5"/>
      <c r="AF92" s="8"/>
      <c r="AG92" s="8"/>
      <c r="AH92" s="6"/>
      <c r="AI92" s="11">
        <f>IF(OR(AG92="",AH92=""),"",EDATE(AG92,AH92))</f>
      </c>
      <c r="AJ92" s="9">
        <f>IF(AI92="","",IF(AI92&lt;TODAY(),"En retard",IF(AI92-TODAY()&lt;=30,"Dans les 30 jours","OK")))</f>
      </c>
      <c r="AK92" s="5"/>
    </row>
    <row r="93">
      <c r="A93" s="5"/>
      <c r="B93" s="5"/>
      <c r="C93" s="5"/>
      <c r="D93" s="5"/>
      <c r="E93" s="5"/>
      <c r="F93" s="5"/>
      <c r="G93" s="5"/>
      <c r="H93" s="5"/>
      <c r="I93" s="7"/>
      <c r="J93" s="5"/>
      <c r="K93" s="10">
        <f>IF(I93="","",IF(J93="HP",ROUND(I93*0.7457,2),IF(J93="ch",ROUND(I93*0.7355,2),I93)))</f>
      </c>
      <c r="L93" s="5"/>
      <c r="M93" s="7"/>
      <c r="N93" s="5"/>
      <c r="O93" s="6"/>
      <c r="P93" s="9">
        <f>IF(OR(O93="",N93=""),"",2*INT(60*N93/O93))</f>
      </c>
      <c r="Q93" s="5"/>
      <c r="R93" s="5"/>
      <c r="S93" s="5"/>
      <c r="T93" s="5"/>
      <c r="U93" s="5"/>
      <c r="V93" s="5"/>
      <c r="W93" s="7"/>
      <c r="X93" s="5"/>
      <c r="Y93" s="5"/>
      <c r="Z93" s="5"/>
      <c r="AA93" s="5"/>
      <c r="AB93" s="7"/>
      <c r="AC93" s="9">
        <f>IF(OR(AB93="",M93=""),"",IF(AB93&gt;M93*1.25,"Au-delà de 125 % In",IF(AB93&lt;M93*0.9,"En dessous de In","OK")))</f>
      </c>
      <c r="AD93" s="5"/>
      <c r="AE93" s="5"/>
      <c r="AF93" s="8"/>
      <c r="AG93" s="8"/>
      <c r="AH93" s="6"/>
      <c r="AI93" s="11">
        <f>IF(OR(AG93="",AH93=""),"",EDATE(AG93,AH93))</f>
      </c>
      <c r="AJ93" s="9">
        <f>IF(AI93="","",IF(AI93&lt;TODAY(),"En retard",IF(AI93-TODAY()&lt;=30,"Dans les 30 jours","OK")))</f>
      </c>
      <c r="AK93" s="5"/>
    </row>
    <row r="94">
      <c r="A94" s="5"/>
      <c r="B94" s="5"/>
      <c r="C94" s="5"/>
      <c r="D94" s="5"/>
      <c r="E94" s="5"/>
      <c r="F94" s="5"/>
      <c r="G94" s="5"/>
      <c r="H94" s="5"/>
      <c r="I94" s="7"/>
      <c r="J94" s="5"/>
      <c r="K94" s="10">
        <f>IF(I94="","",IF(J94="HP",ROUND(I94*0.7457,2),IF(J94="ch",ROUND(I94*0.7355,2),I94)))</f>
      </c>
      <c r="L94" s="5"/>
      <c r="M94" s="7"/>
      <c r="N94" s="5"/>
      <c r="O94" s="6"/>
      <c r="P94" s="9">
        <f>IF(OR(O94="",N94=""),"",2*INT(60*N94/O94))</f>
      </c>
      <c r="Q94" s="5"/>
      <c r="R94" s="5"/>
      <c r="S94" s="5"/>
      <c r="T94" s="5"/>
      <c r="U94" s="5"/>
      <c r="V94" s="5"/>
      <c r="W94" s="7"/>
      <c r="X94" s="5"/>
      <c r="Y94" s="5"/>
      <c r="Z94" s="5"/>
      <c r="AA94" s="5"/>
      <c r="AB94" s="7"/>
      <c r="AC94" s="9">
        <f>IF(OR(AB94="",M94=""),"",IF(AB94&gt;M94*1.25,"Au-delà de 125 % In",IF(AB94&lt;M94*0.9,"En dessous de In","OK")))</f>
      </c>
      <c r="AD94" s="5"/>
      <c r="AE94" s="5"/>
      <c r="AF94" s="8"/>
      <c r="AG94" s="8"/>
      <c r="AH94" s="6"/>
      <c r="AI94" s="11">
        <f>IF(OR(AG94="",AH94=""),"",EDATE(AG94,AH94))</f>
      </c>
      <c r="AJ94" s="9">
        <f>IF(AI94="","",IF(AI94&lt;TODAY(),"En retard",IF(AI94-TODAY()&lt;=30,"Dans les 30 jours","OK")))</f>
      </c>
      <c r="AK94" s="5"/>
    </row>
    <row r="95">
      <c r="A95" s="5"/>
      <c r="B95" s="5"/>
      <c r="C95" s="5"/>
      <c r="D95" s="5"/>
      <c r="E95" s="5"/>
      <c r="F95" s="5"/>
      <c r="G95" s="5"/>
      <c r="H95" s="5"/>
      <c r="I95" s="7"/>
      <c r="J95" s="5"/>
      <c r="K95" s="10">
        <f>IF(I95="","",IF(J95="HP",ROUND(I95*0.7457,2),IF(J95="ch",ROUND(I95*0.7355,2),I95)))</f>
      </c>
      <c r="L95" s="5"/>
      <c r="M95" s="7"/>
      <c r="N95" s="5"/>
      <c r="O95" s="6"/>
      <c r="P95" s="9">
        <f>IF(OR(O95="",N95=""),"",2*INT(60*N95/O95))</f>
      </c>
      <c r="Q95" s="5"/>
      <c r="R95" s="5"/>
      <c r="S95" s="5"/>
      <c r="T95" s="5"/>
      <c r="U95" s="5"/>
      <c r="V95" s="5"/>
      <c r="W95" s="7"/>
      <c r="X95" s="5"/>
      <c r="Y95" s="5"/>
      <c r="Z95" s="5"/>
      <c r="AA95" s="5"/>
      <c r="AB95" s="7"/>
      <c r="AC95" s="9">
        <f>IF(OR(AB95="",M95=""),"",IF(AB95&gt;M95*1.25,"Au-delà de 125 % In",IF(AB95&lt;M95*0.9,"En dessous de In","OK")))</f>
      </c>
      <c r="AD95" s="5"/>
      <c r="AE95" s="5"/>
      <c r="AF95" s="8"/>
      <c r="AG95" s="8"/>
      <c r="AH95" s="6"/>
      <c r="AI95" s="11">
        <f>IF(OR(AG95="",AH95=""),"",EDATE(AG95,AH95))</f>
      </c>
      <c r="AJ95" s="9">
        <f>IF(AI95="","",IF(AI95&lt;TODAY(),"En retard",IF(AI95-TODAY()&lt;=30,"Dans les 30 jours","OK")))</f>
      </c>
      <c r="AK95" s="5"/>
    </row>
    <row r="96">
      <c r="A96" s="5"/>
      <c r="B96" s="5"/>
      <c r="C96" s="5"/>
      <c r="D96" s="5"/>
      <c r="E96" s="5"/>
      <c r="F96" s="5"/>
      <c r="G96" s="5"/>
      <c r="H96" s="5"/>
      <c r="I96" s="7"/>
      <c r="J96" s="5"/>
      <c r="K96" s="10">
        <f>IF(I96="","",IF(J96="HP",ROUND(I96*0.7457,2),IF(J96="ch",ROUND(I96*0.7355,2),I96)))</f>
      </c>
      <c r="L96" s="5"/>
      <c r="M96" s="7"/>
      <c r="N96" s="5"/>
      <c r="O96" s="6"/>
      <c r="P96" s="9">
        <f>IF(OR(O96="",N96=""),"",2*INT(60*N96/O96))</f>
      </c>
      <c r="Q96" s="5"/>
      <c r="R96" s="5"/>
      <c r="S96" s="5"/>
      <c r="T96" s="5"/>
      <c r="U96" s="5"/>
      <c r="V96" s="5"/>
      <c r="W96" s="7"/>
      <c r="X96" s="5"/>
      <c r="Y96" s="5"/>
      <c r="Z96" s="5"/>
      <c r="AA96" s="5"/>
      <c r="AB96" s="7"/>
      <c r="AC96" s="9">
        <f>IF(OR(AB96="",M96=""),"",IF(AB96&gt;M96*1.25,"Au-delà de 125 % In",IF(AB96&lt;M96*0.9,"En dessous de In","OK")))</f>
      </c>
      <c r="AD96" s="5"/>
      <c r="AE96" s="5"/>
      <c r="AF96" s="8"/>
      <c r="AG96" s="8"/>
      <c r="AH96" s="6"/>
      <c r="AI96" s="11">
        <f>IF(OR(AG96="",AH96=""),"",EDATE(AG96,AH96))</f>
      </c>
      <c r="AJ96" s="9">
        <f>IF(AI96="","",IF(AI96&lt;TODAY(),"En retard",IF(AI96-TODAY()&lt;=30,"Dans les 30 jours","OK")))</f>
      </c>
      <c r="AK96" s="5"/>
    </row>
    <row r="97">
      <c r="A97" s="5"/>
      <c r="B97" s="5"/>
      <c r="C97" s="5"/>
      <c r="D97" s="5"/>
      <c r="E97" s="5"/>
      <c r="F97" s="5"/>
      <c r="G97" s="5"/>
      <c r="H97" s="5"/>
      <c r="I97" s="7"/>
      <c r="J97" s="5"/>
      <c r="K97" s="10">
        <f>IF(I97="","",IF(J97="HP",ROUND(I97*0.7457,2),IF(J97="ch",ROUND(I97*0.7355,2),I97)))</f>
      </c>
      <c r="L97" s="5"/>
      <c r="M97" s="7"/>
      <c r="N97" s="5"/>
      <c r="O97" s="6"/>
      <c r="P97" s="9">
        <f>IF(OR(O97="",N97=""),"",2*INT(60*N97/O97))</f>
      </c>
      <c r="Q97" s="5"/>
      <c r="R97" s="5"/>
      <c r="S97" s="5"/>
      <c r="T97" s="5"/>
      <c r="U97" s="5"/>
      <c r="V97" s="5"/>
      <c r="W97" s="7"/>
      <c r="X97" s="5"/>
      <c r="Y97" s="5"/>
      <c r="Z97" s="5"/>
      <c r="AA97" s="5"/>
      <c r="AB97" s="7"/>
      <c r="AC97" s="9">
        <f>IF(OR(AB97="",M97=""),"",IF(AB97&gt;M97*1.25,"Au-delà de 125 % In",IF(AB97&lt;M97*0.9,"En dessous de In","OK")))</f>
      </c>
      <c r="AD97" s="5"/>
      <c r="AE97" s="5"/>
      <c r="AF97" s="8"/>
      <c r="AG97" s="8"/>
      <c r="AH97" s="6"/>
      <c r="AI97" s="11">
        <f>IF(OR(AG97="",AH97=""),"",EDATE(AG97,AH97))</f>
      </c>
      <c r="AJ97" s="9">
        <f>IF(AI97="","",IF(AI97&lt;TODAY(),"En retard",IF(AI97-TODAY()&lt;=30,"Dans les 30 jours","OK")))</f>
      </c>
      <c r="AK97" s="5"/>
    </row>
    <row r="98">
      <c r="A98" s="5"/>
      <c r="B98" s="5"/>
      <c r="C98" s="5"/>
      <c r="D98" s="5"/>
      <c r="E98" s="5"/>
      <c r="F98" s="5"/>
      <c r="G98" s="5"/>
      <c r="H98" s="5"/>
      <c r="I98" s="7"/>
      <c r="J98" s="5"/>
      <c r="K98" s="10">
        <f>IF(I98="","",IF(J98="HP",ROUND(I98*0.7457,2),IF(J98="ch",ROUND(I98*0.7355,2),I98)))</f>
      </c>
      <c r="L98" s="5"/>
      <c r="M98" s="7"/>
      <c r="N98" s="5"/>
      <c r="O98" s="6"/>
      <c r="P98" s="9">
        <f>IF(OR(O98="",N98=""),"",2*INT(60*N98/O98))</f>
      </c>
      <c r="Q98" s="5"/>
      <c r="R98" s="5"/>
      <c r="S98" s="5"/>
      <c r="T98" s="5"/>
      <c r="U98" s="5"/>
      <c r="V98" s="5"/>
      <c r="W98" s="7"/>
      <c r="X98" s="5"/>
      <c r="Y98" s="5"/>
      <c r="Z98" s="5"/>
      <c r="AA98" s="5"/>
      <c r="AB98" s="7"/>
      <c r="AC98" s="9">
        <f>IF(OR(AB98="",M98=""),"",IF(AB98&gt;M98*1.25,"Au-delà de 125 % In",IF(AB98&lt;M98*0.9,"En dessous de In","OK")))</f>
      </c>
      <c r="AD98" s="5"/>
      <c r="AE98" s="5"/>
      <c r="AF98" s="8"/>
      <c r="AG98" s="8"/>
      <c r="AH98" s="6"/>
      <c r="AI98" s="11">
        <f>IF(OR(AG98="",AH98=""),"",EDATE(AG98,AH98))</f>
      </c>
      <c r="AJ98" s="9">
        <f>IF(AI98="","",IF(AI98&lt;TODAY(),"En retard",IF(AI98-TODAY()&lt;=30,"Dans les 30 jours","OK")))</f>
      </c>
      <c r="AK98" s="5"/>
    </row>
    <row r="99">
      <c r="A99" s="5"/>
      <c r="B99" s="5"/>
      <c r="C99" s="5"/>
      <c r="D99" s="5"/>
      <c r="E99" s="5"/>
      <c r="F99" s="5"/>
      <c r="G99" s="5"/>
      <c r="H99" s="5"/>
      <c r="I99" s="7"/>
      <c r="J99" s="5"/>
      <c r="K99" s="10">
        <f>IF(I99="","",IF(J99="HP",ROUND(I99*0.7457,2),IF(J99="ch",ROUND(I99*0.7355,2),I99)))</f>
      </c>
      <c r="L99" s="5"/>
      <c r="M99" s="7"/>
      <c r="N99" s="5"/>
      <c r="O99" s="6"/>
      <c r="P99" s="9">
        <f>IF(OR(O99="",N99=""),"",2*INT(60*N99/O99))</f>
      </c>
      <c r="Q99" s="5"/>
      <c r="R99" s="5"/>
      <c r="S99" s="5"/>
      <c r="T99" s="5"/>
      <c r="U99" s="5"/>
      <c r="V99" s="5"/>
      <c r="W99" s="7"/>
      <c r="X99" s="5"/>
      <c r="Y99" s="5"/>
      <c r="Z99" s="5"/>
      <c r="AA99" s="5"/>
      <c r="AB99" s="7"/>
      <c r="AC99" s="9">
        <f>IF(OR(AB99="",M99=""),"",IF(AB99&gt;M99*1.25,"Au-delà de 125 % In",IF(AB99&lt;M99*0.9,"En dessous de In","OK")))</f>
      </c>
      <c r="AD99" s="5"/>
      <c r="AE99" s="5"/>
      <c r="AF99" s="8"/>
      <c r="AG99" s="8"/>
      <c r="AH99" s="6"/>
      <c r="AI99" s="11">
        <f>IF(OR(AG99="",AH99=""),"",EDATE(AG99,AH99))</f>
      </c>
      <c r="AJ99" s="9">
        <f>IF(AI99="","",IF(AI99&lt;TODAY(),"En retard",IF(AI99-TODAY()&lt;=30,"Dans les 30 jours","OK")))</f>
      </c>
      <c r="AK99" s="5"/>
    </row>
    <row r="100">
      <c r="A100" s="5"/>
      <c r="B100" s="5"/>
      <c r="C100" s="5"/>
      <c r="D100" s="5"/>
      <c r="E100" s="5"/>
      <c r="F100" s="5"/>
      <c r="G100" s="5"/>
      <c r="H100" s="5"/>
      <c r="I100" s="7"/>
      <c r="J100" s="5"/>
      <c r="K100" s="10">
        <f>IF(I100="","",IF(J100="HP",ROUND(I100*0.7457,2),IF(J100="ch",ROUND(I100*0.7355,2),I100)))</f>
      </c>
      <c r="L100" s="5"/>
      <c r="M100" s="7"/>
      <c r="N100" s="5"/>
      <c r="O100" s="6"/>
      <c r="P100" s="9">
        <f>IF(OR(O100="",N100=""),"",2*INT(60*N100/O100))</f>
      </c>
      <c r="Q100" s="5"/>
      <c r="R100" s="5"/>
      <c r="S100" s="5"/>
      <c r="T100" s="5"/>
      <c r="U100" s="5"/>
      <c r="V100" s="5"/>
      <c r="W100" s="7"/>
      <c r="X100" s="5"/>
      <c r="Y100" s="5"/>
      <c r="Z100" s="5"/>
      <c r="AA100" s="5"/>
      <c r="AB100" s="7"/>
      <c r="AC100" s="9">
        <f>IF(OR(AB100="",M100=""),"",IF(AB100&gt;M100*1.25,"Au-delà de 125 % In",IF(AB100&lt;M100*0.9,"En dessous de In","OK")))</f>
      </c>
      <c r="AD100" s="5"/>
      <c r="AE100" s="5"/>
      <c r="AF100" s="8"/>
      <c r="AG100" s="8"/>
      <c r="AH100" s="6"/>
      <c r="AI100" s="11">
        <f>IF(OR(AG100="",AH100=""),"",EDATE(AG100,AH100))</f>
      </c>
      <c r="AJ100" s="9">
        <f>IF(AI100="","",IF(AI100&lt;TODAY(),"En retard",IF(AI100-TODAY()&lt;=30,"Dans les 30 jours","OK")))</f>
      </c>
      <c r="AK100" s="5"/>
    </row>
    <row r="101">
      <c r="A101" s="5"/>
      <c r="B101" s="5"/>
      <c r="C101" s="5"/>
      <c r="D101" s="5"/>
      <c r="E101" s="5"/>
      <c r="F101" s="5"/>
      <c r="G101" s="5"/>
      <c r="H101" s="5"/>
      <c r="I101" s="7"/>
      <c r="J101" s="5"/>
      <c r="K101" s="10">
        <f>IF(I101="","",IF(J101="HP",ROUND(I101*0.7457,2),IF(J101="ch",ROUND(I101*0.7355,2),I101)))</f>
      </c>
      <c r="L101" s="5"/>
      <c r="M101" s="7"/>
      <c r="N101" s="5"/>
      <c r="O101" s="6"/>
      <c r="P101" s="9">
        <f>IF(OR(O101="",N101=""),"",2*INT(60*N101/O101))</f>
      </c>
      <c r="Q101" s="5"/>
      <c r="R101" s="5"/>
      <c r="S101" s="5"/>
      <c r="T101" s="5"/>
      <c r="U101" s="5"/>
      <c r="V101" s="5"/>
      <c r="W101" s="7"/>
      <c r="X101" s="5"/>
      <c r="Y101" s="5"/>
      <c r="Z101" s="5"/>
      <c r="AA101" s="5"/>
      <c r="AB101" s="7"/>
      <c r="AC101" s="9">
        <f>IF(OR(AB101="",M101=""),"",IF(AB101&gt;M101*1.25,"Au-delà de 125 % In",IF(AB101&lt;M101*0.9,"En dessous de In","OK")))</f>
      </c>
      <c r="AD101" s="5"/>
      <c r="AE101" s="5"/>
      <c r="AF101" s="8"/>
      <c r="AG101" s="8"/>
      <c r="AH101" s="6"/>
      <c r="AI101" s="11">
        <f>IF(OR(AG101="",AH101=""),"",EDATE(AG101,AH101))</f>
      </c>
      <c r="AJ101" s="9">
        <f>IF(AI101="","",IF(AI101&lt;TODAY(),"En retard",IF(AI101-TODAY()&lt;=30,"Dans les 30 jours","OK")))</f>
      </c>
      <c r="AK101" s="5"/>
    </row>
    <row r="102">
      <c r="A102" s="5"/>
      <c r="B102" s="5"/>
      <c r="C102" s="5"/>
      <c r="D102" s="5"/>
      <c r="E102" s="5"/>
      <c r="F102" s="5"/>
      <c r="G102" s="5"/>
      <c r="H102" s="5"/>
      <c r="I102" s="7"/>
      <c r="J102" s="5"/>
      <c r="K102" s="10">
        <f>IF(I102="","",IF(J102="HP",ROUND(I102*0.7457,2),IF(J102="ch",ROUND(I102*0.7355,2),I102)))</f>
      </c>
      <c r="L102" s="5"/>
      <c r="M102" s="7"/>
      <c r="N102" s="5"/>
      <c r="O102" s="6"/>
      <c r="P102" s="9">
        <f>IF(OR(O102="",N102=""),"",2*INT(60*N102/O102))</f>
      </c>
      <c r="Q102" s="5"/>
      <c r="R102" s="5"/>
      <c r="S102" s="5"/>
      <c r="T102" s="5"/>
      <c r="U102" s="5"/>
      <c r="V102" s="5"/>
      <c r="W102" s="7"/>
      <c r="X102" s="5"/>
      <c r="Y102" s="5"/>
      <c r="Z102" s="5"/>
      <c r="AA102" s="5"/>
      <c r="AB102" s="7"/>
      <c r="AC102" s="9">
        <f>IF(OR(AB102="",M102=""),"",IF(AB102&gt;M102*1.25,"Au-delà de 125 % In",IF(AB102&lt;M102*0.9,"En dessous de In","OK")))</f>
      </c>
      <c r="AD102" s="5"/>
      <c r="AE102" s="5"/>
      <c r="AF102" s="8"/>
      <c r="AG102" s="8"/>
      <c r="AH102" s="6"/>
      <c r="AI102" s="11">
        <f>IF(OR(AG102="",AH102=""),"",EDATE(AG102,AH102))</f>
      </c>
      <c r="AJ102" s="9">
        <f>IF(AI102="","",IF(AI102&lt;TODAY(),"En retard",IF(AI102-TODAY()&lt;=30,"Dans les 30 jours","OK")))</f>
      </c>
      <c r="AK102" s="5"/>
    </row>
    <row r="103">
      <c r="A103" s="5"/>
      <c r="B103" s="5"/>
      <c r="C103" s="5"/>
      <c r="D103" s="5"/>
      <c r="E103" s="5"/>
      <c r="F103" s="5"/>
      <c r="G103" s="5"/>
      <c r="H103" s="5"/>
      <c r="I103" s="7"/>
      <c r="J103" s="5"/>
      <c r="K103" s="10">
        <f>IF(I103="","",IF(J103="HP",ROUND(I103*0.7457,2),IF(J103="ch",ROUND(I103*0.7355,2),I103)))</f>
      </c>
      <c r="L103" s="5"/>
      <c r="M103" s="7"/>
      <c r="N103" s="5"/>
      <c r="O103" s="6"/>
      <c r="P103" s="9">
        <f>IF(OR(O103="",N103=""),"",2*INT(60*N103/O103))</f>
      </c>
      <c r="Q103" s="5"/>
      <c r="R103" s="5"/>
      <c r="S103" s="5"/>
      <c r="T103" s="5"/>
      <c r="U103" s="5"/>
      <c r="V103" s="5"/>
      <c r="W103" s="7"/>
      <c r="X103" s="5"/>
      <c r="Y103" s="5"/>
      <c r="Z103" s="5"/>
      <c r="AA103" s="5"/>
      <c r="AB103" s="7"/>
      <c r="AC103" s="9">
        <f>IF(OR(AB103="",M103=""),"",IF(AB103&gt;M103*1.25,"Au-delà de 125 % In",IF(AB103&lt;M103*0.9,"En dessous de In","OK")))</f>
      </c>
      <c r="AD103" s="5"/>
      <c r="AE103" s="5"/>
      <c r="AF103" s="8"/>
      <c r="AG103" s="8"/>
      <c r="AH103" s="6"/>
      <c r="AI103" s="11">
        <f>IF(OR(AG103="",AH103=""),"",EDATE(AG103,AH103))</f>
      </c>
      <c r="AJ103" s="9">
        <f>IF(AI103="","",IF(AI103&lt;TODAY(),"En retard",IF(AI103-TODAY()&lt;=30,"Dans les 30 jours","OK")))</f>
      </c>
      <c r="AK103" s="5"/>
    </row>
    <row r="104">
      <c r="A104" s="5"/>
      <c r="B104" s="5"/>
      <c r="C104" s="5"/>
      <c r="D104" s="5"/>
      <c r="E104" s="5"/>
      <c r="F104" s="5"/>
      <c r="G104" s="5"/>
      <c r="H104" s="5"/>
      <c r="I104" s="7"/>
      <c r="J104" s="5"/>
      <c r="K104" s="10">
        <f>IF(I104="","",IF(J104="HP",ROUND(I104*0.7457,2),IF(J104="ch",ROUND(I104*0.7355,2),I104)))</f>
      </c>
      <c r="L104" s="5"/>
      <c r="M104" s="7"/>
      <c r="N104" s="5"/>
      <c r="O104" s="6"/>
      <c r="P104" s="9">
        <f>IF(OR(O104="",N104=""),"",2*INT(60*N104/O104))</f>
      </c>
      <c r="Q104" s="5"/>
      <c r="R104" s="5"/>
      <c r="S104" s="5"/>
      <c r="T104" s="5"/>
      <c r="U104" s="5"/>
      <c r="V104" s="5"/>
      <c r="W104" s="7"/>
      <c r="X104" s="5"/>
      <c r="Y104" s="5"/>
      <c r="Z104" s="5"/>
      <c r="AA104" s="5"/>
      <c r="AB104" s="7"/>
      <c r="AC104" s="9">
        <f>IF(OR(AB104="",M104=""),"",IF(AB104&gt;M104*1.25,"Au-delà de 125 % In",IF(AB104&lt;M104*0.9,"En dessous de In","OK")))</f>
      </c>
      <c r="AD104" s="5"/>
      <c r="AE104" s="5"/>
      <c r="AF104" s="8"/>
      <c r="AG104" s="8"/>
      <c r="AH104" s="6"/>
      <c r="AI104" s="11">
        <f>IF(OR(AG104="",AH104=""),"",EDATE(AG104,AH104))</f>
      </c>
      <c r="AJ104" s="9">
        <f>IF(AI104="","",IF(AI104&lt;TODAY(),"En retard",IF(AI104-TODAY()&lt;=30,"Dans les 30 jours","OK")))</f>
      </c>
      <c r="AK104" s="5"/>
    </row>
    <row r="105">
      <c r="A105" s="5"/>
      <c r="B105" s="5"/>
      <c r="C105" s="5"/>
      <c r="D105" s="5"/>
      <c r="E105" s="5"/>
      <c r="F105" s="5"/>
      <c r="G105" s="5"/>
      <c r="H105" s="5"/>
      <c r="I105" s="7"/>
      <c r="J105" s="5"/>
      <c r="K105" s="10">
        <f>IF(I105="","",IF(J105="HP",ROUND(I105*0.7457,2),IF(J105="ch",ROUND(I105*0.7355,2),I105)))</f>
      </c>
      <c r="L105" s="5"/>
      <c r="M105" s="7"/>
      <c r="N105" s="5"/>
      <c r="O105" s="6"/>
      <c r="P105" s="9">
        <f>IF(OR(O105="",N105=""),"",2*INT(60*N105/O105))</f>
      </c>
      <c r="Q105" s="5"/>
      <c r="R105" s="5"/>
      <c r="S105" s="5"/>
      <c r="T105" s="5"/>
      <c r="U105" s="5"/>
      <c r="V105" s="5"/>
      <c r="W105" s="7"/>
      <c r="X105" s="5"/>
      <c r="Y105" s="5"/>
      <c r="Z105" s="5"/>
      <c r="AA105" s="5"/>
      <c r="AB105" s="7"/>
      <c r="AC105" s="9">
        <f>IF(OR(AB105="",M105=""),"",IF(AB105&gt;M105*1.25,"Au-delà de 125 % In",IF(AB105&lt;M105*0.9,"En dessous de In","OK")))</f>
      </c>
      <c r="AD105" s="5"/>
      <c r="AE105" s="5"/>
      <c r="AF105" s="8"/>
      <c r="AG105" s="8"/>
      <c r="AH105" s="6"/>
      <c r="AI105" s="11">
        <f>IF(OR(AG105="",AH105=""),"",EDATE(AG105,AH105))</f>
      </c>
      <c r="AJ105" s="9">
        <f>IF(AI105="","",IF(AI105&lt;TODAY(),"En retard",IF(AI105-TODAY()&lt;=30,"Dans les 30 jours","OK")))</f>
      </c>
      <c r="AK105" s="5"/>
    </row>
    <row r="106">
      <c r="A106" s="5"/>
      <c r="B106" s="5"/>
      <c r="C106" s="5"/>
      <c r="D106" s="5"/>
      <c r="E106" s="5"/>
      <c r="F106" s="5"/>
      <c r="G106" s="5"/>
      <c r="H106" s="5"/>
      <c r="I106" s="7"/>
      <c r="J106" s="5"/>
      <c r="K106" s="10">
        <f>IF(I106="","",IF(J106="HP",ROUND(I106*0.7457,2),IF(J106="ch",ROUND(I106*0.7355,2),I106)))</f>
      </c>
      <c r="L106" s="5"/>
      <c r="M106" s="7"/>
      <c r="N106" s="5"/>
      <c r="O106" s="6"/>
      <c r="P106" s="9">
        <f>IF(OR(O106="",N106=""),"",2*INT(60*N106/O106))</f>
      </c>
      <c r="Q106" s="5"/>
      <c r="R106" s="5"/>
      <c r="S106" s="5"/>
      <c r="T106" s="5"/>
      <c r="U106" s="5"/>
      <c r="V106" s="5"/>
      <c r="W106" s="7"/>
      <c r="X106" s="5"/>
      <c r="Y106" s="5"/>
      <c r="Z106" s="5"/>
      <c r="AA106" s="5"/>
      <c r="AB106" s="7"/>
      <c r="AC106" s="9">
        <f>IF(OR(AB106="",M106=""),"",IF(AB106&gt;M106*1.25,"Au-delà de 125 % In",IF(AB106&lt;M106*0.9,"En dessous de In","OK")))</f>
      </c>
      <c r="AD106" s="5"/>
      <c r="AE106" s="5"/>
      <c r="AF106" s="8"/>
      <c r="AG106" s="8"/>
      <c r="AH106" s="6"/>
      <c r="AI106" s="11">
        <f>IF(OR(AG106="",AH106=""),"",EDATE(AG106,AH106))</f>
      </c>
      <c r="AJ106" s="9">
        <f>IF(AI106="","",IF(AI106&lt;TODAY(),"En retard",IF(AI106-TODAY()&lt;=30,"Dans les 30 jours","OK")))</f>
      </c>
      <c r="AK106" s="5"/>
    </row>
    <row r="107">
      <c r="A107" s="5"/>
      <c r="B107" s="5"/>
      <c r="C107" s="5"/>
      <c r="D107" s="5"/>
      <c r="E107" s="5"/>
      <c r="F107" s="5"/>
      <c r="G107" s="5"/>
      <c r="H107" s="5"/>
      <c r="I107" s="7"/>
      <c r="J107" s="5"/>
      <c r="K107" s="10">
        <f>IF(I107="","",IF(J107="HP",ROUND(I107*0.7457,2),IF(J107="ch",ROUND(I107*0.7355,2),I107)))</f>
      </c>
      <c r="L107" s="5"/>
      <c r="M107" s="7"/>
      <c r="N107" s="5"/>
      <c r="O107" s="6"/>
      <c r="P107" s="9">
        <f>IF(OR(O107="",N107=""),"",2*INT(60*N107/O107))</f>
      </c>
      <c r="Q107" s="5"/>
      <c r="R107" s="5"/>
      <c r="S107" s="5"/>
      <c r="T107" s="5"/>
      <c r="U107" s="5"/>
      <c r="V107" s="5"/>
      <c r="W107" s="7"/>
      <c r="X107" s="5"/>
      <c r="Y107" s="5"/>
      <c r="Z107" s="5"/>
      <c r="AA107" s="5"/>
      <c r="AB107" s="7"/>
      <c r="AC107" s="9">
        <f>IF(OR(AB107="",M107=""),"",IF(AB107&gt;M107*1.25,"Au-delà de 125 % In",IF(AB107&lt;M107*0.9,"En dessous de In","OK")))</f>
      </c>
      <c r="AD107" s="5"/>
      <c r="AE107" s="5"/>
      <c r="AF107" s="8"/>
      <c r="AG107" s="8"/>
      <c r="AH107" s="6"/>
      <c r="AI107" s="11">
        <f>IF(OR(AG107="",AH107=""),"",EDATE(AG107,AH107))</f>
      </c>
      <c r="AJ107" s="9">
        <f>IF(AI107="","",IF(AI107&lt;TODAY(),"En retard",IF(AI107-TODAY()&lt;=30,"Dans les 30 jours","OK")))</f>
      </c>
      <c r="AK107" s="5"/>
    </row>
    <row r="108">
      <c r="A108" s="5"/>
      <c r="B108" s="5"/>
      <c r="C108" s="5"/>
      <c r="D108" s="5"/>
      <c r="E108" s="5"/>
      <c r="F108" s="5"/>
      <c r="G108" s="5"/>
      <c r="H108" s="5"/>
      <c r="I108" s="7"/>
      <c r="J108" s="5"/>
      <c r="K108" s="10">
        <f>IF(I108="","",IF(J108="HP",ROUND(I108*0.7457,2),IF(J108="ch",ROUND(I108*0.7355,2),I108)))</f>
      </c>
      <c r="L108" s="5"/>
      <c r="M108" s="7"/>
      <c r="N108" s="5"/>
      <c r="O108" s="6"/>
      <c r="P108" s="9">
        <f>IF(OR(O108="",N108=""),"",2*INT(60*N108/O108))</f>
      </c>
      <c r="Q108" s="5"/>
      <c r="R108" s="5"/>
      <c r="S108" s="5"/>
      <c r="T108" s="5"/>
      <c r="U108" s="5"/>
      <c r="V108" s="5"/>
      <c r="W108" s="7"/>
      <c r="X108" s="5"/>
      <c r="Y108" s="5"/>
      <c r="Z108" s="5"/>
      <c r="AA108" s="5"/>
      <c r="AB108" s="7"/>
      <c r="AC108" s="9">
        <f>IF(OR(AB108="",M108=""),"",IF(AB108&gt;M108*1.25,"Au-delà de 125 % In",IF(AB108&lt;M108*0.9,"En dessous de In","OK")))</f>
      </c>
      <c r="AD108" s="5"/>
      <c r="AE108" s="5"/>
      <c r="AF108" s="8"/>
      <c r="AG108" s="8"/>
      <c r="AH108" s="6"/>
      <c r="AI108" s="11">
        <f>IF(OR(AG108="",AH108=""),"",EDATE(AG108,AH108))</f>
      </c>
      <c r="AJ108" s="9">
        <f>IF(AI108="","",IF(AI108&lt;TODAY(),"En retard",IF(AI108-TODAY()&lt;=30,"Dans les 30 jours","OK")))</f>
      </c>
      <c r="AK108" s="5"/>
    </row>
    <row r="109">
      <c r="A109" s="5"/>
      <c r="B109" s="5"/>
      <c r="C109" s="5"/>
      <c r="D109" s="5"/>
      <c r="E109" s="5"/>
      <c r="F109" s="5"/>
      <c r="G109" s="5"/>
      <c r="H109" s="5"/>
      <c r="I109" s="7"/>
      <c r="J109" s="5"/>
      <c r="K109" s="10">
        <f>IF(I109="","",IF(J109="HP",ROUND(I109*0.7457,2),IF(J109="ch",ROUND(I109*0.7355,2),I109)))</f>
      </c>
      <c r="L109" s="5"/>
      <c r="M109" s="7"/>
      <c r="N109" s="5"/>
      <c r="O109" s="6"/>
      <c r="P109" s="9">
        <f>IF(OR(O109="",N109=""),"",2*INT(60*N109/O109))</f>
      </c>
      <c r="Q109" s="5"/>
      <c r="R109" s="5"/>
      <c r="S109" s="5"/>
      <c r="T109" s="5"/>
      <c r="U109" s="5"/>
      <c r="V109" s="5"/>
      <c r="W109" s="7"/>
      <c r="X109" s="5"/>
      <c r="Y109" s="5"/>
      <c r="Z109" s="5"/>
      <c r="AA109" s="5"/>
      <c r="AB109" s="7"/>
      <c r="AC109" s="9">
        <f>IF(OR(AB109="",M109=""),"",IF(AB109&gt;M109*1.25,"Au-delà de 125 % In",IF(AB109&lt;M109*0.9,"En dessous de In","OK")))</f>
      </c>
      <c r="AD109" s="5"/>
      <c r="AE109" s="5"/>
      <c r="AF109" s="8"/>
      <c r="AG109" s="8"/>
      <c r="AH109" s="6"/>
      <c r="AI109" s="11">
        <f>IF(OR(AG109="",AH109=""),"",EDATE(AG109,AH109))</f>
      </c>
      <c r="AJ109" s="9">
        <f>IF(AI109="","",IF(AI109&lt;TODAY(),"En retard",IF(AI109-TODAY()&lt;=30,"Dans les 30 jours","OK")))</f>
      </c>
      <c r="AK109" s="5"/>
    </row>
    <row r="110">
      <c r="A110" s="5"/>
      <c r="B110" s="5"/>
      <c r="C110" s="5"/>
      <c r="D110" s="5"/>
      <c r="E110" s="5"/>
      <c r="F110" s="5"/>
      <c r="G110" s="5"/>
      <c r="H110" s="5"/>
      <c r="I110" s="7"/>
      <c r="J110" s="5"/>
      <c r="K110" s="10">
        <f>IF(I110="","",IF(J110="HP",ROUND(I110*0.7457,2),IF(J110="ch",ROUND(I110*0.7355,2),I110)))</f>
      </c>
      <c r="L110" s="5"/>
      <c r="M110" s="7"/>
      <c r="N110" s="5"/>
      <c r="O110" s="6"/>
      <c r="P110" s="9">
        <f>IF(OR(O110="",N110=""),"",2*INT(60*N110/O110))</f>
      </c>
      <c r="Q110" s="5"/>
      <c r="R110" s="5"/>
      <c r="S110" s="5"/>
      <c r="T110" s="5"/>
      <c r="U110" s="5"/>
      <c r="V110" s="5"/>
      <c r="W110" s="7"/>
      <c r="X110" s="5"/>
      <c r="Y110" s="5"/>
      <c r="Z110" s="5"/>
      <c r="AA110" s="5"/>
      <c r="AB110" s="7"/>
      <c r="AC110" s="9">
        <f>IF(OR(AB110="",M110=""),"",IF(AB110&gt;M110*1.25,"Au-delà de 125 % In",IF(AB110&lt;M110*0.9,"En dessous de In","OK")))</f>
      </c>
      <c r="AD110" s="5"/>
      <c r="AE110" s="5"/>
      <c r="AF110" s="8"/>
      <c r="AG110" s="8"/>
      <c r="AH110" s="6"/>
      <c r="AI110" s="11">
        <f>IF(OR(AG110="",AH110=""),"",EDATE(AG110,AH110))</f>
      </c>
      <c r="AJ110" s="9">
        <f>IF(AI110="","",IF(AI110&lt;TODAY(),"En retard",IF(AI110-TODAY()&lt;=30,"Dans les 30 jours","OK")))</f>
      </c>
      <c r="AK110" s="5"/>
    </row>
    <row r="111">
      <c r="A111" s="5"/>
      <c r="B111" s="5"/>
      <c r="C111" s="5"/>
      <c r="D111" s="5"/>
      <c r="E111" s="5"/>
      <c r="F111" s="5"/>
      <c r="G111" s="5"/>
      <c r="H111" s="5"/>
      <c r="I111" s="7"/>
      <c r="J111" s="5"/>
      <c r="K111" s="10">
        <f>IF(I111="","",IF(J111="HP",ROUND(I111*0.7457,2),IF(J111="ch",ROUND(I111*0.7355,2),I111)))</f>
      </c>
      <c r="L111" s="5"/>
      <c r="M111" s="7"/>
      <c r="N111" s="5"/>
      <c r="O111" s="6"/>
      <c r="P111" s="9">
        <f>IF(OR(O111="",N111=""),"",2*INT(60*N111/O111))</f>
      </c>
      <c r="Q111" s="5"/>
      <c r="R111" s="5"/>
      <c r="S111" s="5"/>
      <c r="T111" s="5"/>
      <c r="U111" s="5"/>
      <c r="V111" s="5"/>
      <c r="W111" s="7"/>
      <c r="X111" s="5"/>
      <c r="Y111" s="5"/>
      <c r="Z111" s="5"/>
      <c r="AA111" s="5"/>
      <c r="AB111" s="7"/>
      <c r="AC111" s="9">
        <f>IF(OR(AB111="",M111=""),"",IF(AB111&gt;M111*1.25,"Au-delà de 125 % In",IF(AB111&lt;M111*0.9,"En dessous de In","OK")))</f>
      </c>
      <c r="AD111" s="5"/>
      <c r="AE111" s="5"/>
      <c r="AF111" s="8"/>
      <c r="AG111" s="8"/>
      <c r="AH111" s="6"/>
      <c r="AI111" s="11">
        <f>IF(OR(AG111="",AH111=""),"",EDATE(AG111,AH111))</f>
      </c>
      <c r="AJ111" s="9">
        <f>IF(AI111="","",IF(AI111&lt;TODAY(),"En retard",IF(AI111-TODAY()&lt;=30,"Dans les 30 jours","OK")))</f>
      </c>
      <c r="AK111" s="5"/>
    </row>
    <row r="112">
      <c r="A112" s="5"/>
      <c r="B112" s="5"/>
      <c r="C112" s="5"/>
      <c r="D112" s="5"/>
      <c r="E112" s="5"/>
      <c r="F112" s="5"/>
      <c r="G112" s="5"/>
      <c r="H112" s="5"/>
      <c r="I112" s="7"/>
      <c r="J112" s="5"/>
      <c r="K112" s="10">
        <f>IF(I112="","",IF(J112="HP",ROUND(I112*0.7457,2),IF(J112="ch",ROUND(I112*0.7355,2),I112)))</f>
      </c>
      <c r="L112" s="5"/>
      <c r="M112" s="7"/>
      <c r="N112" s="5"/>
      <c r="O112" s="6"/>
      <c r="P112" s="9">
        <f>IF(OR(O112="",N112=""),"",2*INT(60*N112/O112))</f>
      </c>
      <c r="Q112" s="5"/>
      <c r="R112" s="5"/>
      <c r="S112" s="5"/>
      <c r="T112" s="5"/>
      <c r="U112" s="5"/>
      <c r="V112" s="5"/>
      <c r="W112" s="7"/>
      <c r="X112" s="5"/>
      <c r="Y112" s="5"/>
      <c r="Z112" s="5"/>
      <c r="AA112" s="5"/>
      <c r="AB112" s="7"/>
      <c r="AC112" s="9">
        <f>IF(OR(AB112="",M112=""),"",IF(AB112&gt;M112*1.25,"Au-delà de 125 % In",IF(AB112&lt;M112*0.9,"En dessous de In","OK")))</f>
      </c>
      <c r="AD112" s="5"/>
      <c r="AE112" s="5"/>
      <c r="AF112" s="8"/>
      <c r="AG112" s="8"/>
      <c r="AH112" s="6"/>
      <c r="AI112" s="11">
        <f>IF(OR(AG112="",AH112=""),"",EDATE(AG112,AH112))</f>
      </c>
      <c r="AJ112" s="9">
        <f>IF(AI112="","",IF(AI112&lt;TODAY(),"En retard",IF(AI112-TODAY()&lt;=30,"Dans les 30 jours","OK")))</f>
      </c>
      <c r="AK112" s="5"/>
    </row>
    <row r="113">
      <c r="A113" s="5"/>
      <c r="B113" s="5"/>
      <c r="C113" s="5"/>
      <c r="D113" s="5"/>
      <c r="E113" s="5"/>
      <c r="F113" s="5"/>
      <c r="G113" s="5"/>
      <c r="H113" s="5"/>
      <c r="I113" s="7"/>
      <c r="J113" s="5"/>
      <c r="K113" s="10">
        <f>IF(I113="","",IF(J113="HP",ROUND(I113*0.7457,2),IF(J113="ch",ROUND(I113*0.7355,2),I113)))</f>
      </c>
      <c r="L113" s="5"/>
      <c r="M113" s="7"/>
      <c r="N113" s="5"/>
      <c r="O113" s="6"/>
      <c r="P113" s="9">
        <f>IF(OR(O113="",N113=""),"",2*INT(60*N113/O113))</f>
      </c>
      <c r="Q113" s="5"/>
      <c r="R113" s="5"/>
      <c r="S113" s="5"/>
      <c r="T113" s="5"/>
      <c r="U113" s="5"/>
      <c r="V113" s="5"/>
      <c r="W113" s="7"/>
      <c r="X113" s="5"/>
      <c r="Y113" s="5"/>
      <c r="Z113" s="5"/>
      <c r="AA113" s="5"/>
      <c r="AB113" s="7"/>
      <c r="AC113" s="9">
        <f>IF(OR(AB113="",M113=""),"",IF(AB113&gt;M113*1.25,"Au-delà de 125 % In",IF(AB113&lt;M113*0.9,"En dessous de In","OK")))</f>
      </c>
      <c r="AD113" s="5"/>
      <c r="AE113" s="5"/>
      <c r="AF113" s="8"/>
      <c r="AG113" s="8"/>
      <c r="AH113" s="6"/>
      <c r="AI113" s="11">
        <f>IF(OR(AG113="",AH113=""),"",EDATE(AG113,AH113))</f>
      </c>
      <c r="AJ113" s="9">
        <f>IF(AI113="","",IF(AI113&lt;TODAY(),"En retard",IF(AI113-TODAY()&lt;=30,"Dans les 30 jours","OK")))</f>
      </c>
      <c r="AK113" s="5"/>
    </row>
    <row r="114">
      <c r="A114" s="5"/>
      <c r="B114" s="5"/>
      <c r="C114" s="5"/>
      <c r="D114" s="5"/>
      <c r="E114" s="5"/>
      <c r="F114" s="5"/>
      <c r="G114" s="5"/>
      <c r="H114" s="5"/>
      <c r="I114" s="7"/>
      <c r="J114" s="5"/>
      <c r="K114" s="10">
        <f>IF(I114="","",IF(J114="HP",ROUND(I114*0.7457,2),IF(J114="ch",ROUND(I114*0.7355,2),I114)))</f>
      </c>
      <c r="L114" s="5"/>
      <c r="M114" s="7"/>
      <c r="N114" s="5"/>
      <c r="O114" s="6"/>
      <c r="P114" s="9">
        <f>IF(OR(O114="",N114=""),"",2*INT(60*N114/O114))</f>
      </c>
      <c r="Q114" s="5"/>
      <c r="R114" s="5"/>
      <c r="S114" s="5"/>
      <c r="T114" s="5"/>
      <c r="U114" s="5"/>
      <c r="V114" s="5"/>
      <c r="W114" s="7"/>
      <c r="X114" s="5"/>
      <c r="Y114" s="5"/>
      <c r="Z114" s="5"/>
      <c r="AA114" s="5"/>
      <c r="AB114" s="7"/>
      <c r="AC114" s="9">
        <f>IF(OR(AB114="",M114=""),"",IF(AB114&gt;M114*1.25,"Au-delà de 125 % In",IF(AB114&lt;M114*0.9,"En dessous de In","OK")))</f>
      </c>
      <c r="AD114" s="5"/>
      <c r="AE114" s="5"/>
      <c r="AF114" s="8"/>
      <c r="AG114" s="8"/>
      <c r="AH114" s="6"/>
      <c r="AI114" s="11">
        <f>IF(OR(AG114="",AH114=""),"",EDATE(AG114,AH114))</f>
      </c>
      <c r="AJ114" s="9">
        <f>IF(AI114="","",IF(AI114&lt;TODAY(),"En retard",IF(AI114-TODAY()&lt;=30,"Dans les 30 jours","OK")))</f>
      </c>
      <c r="AK114" s="5"/>
    </row>
    <row r="115">
      <c r="A115" s="5"/>
      <c r="B115" s="5"/>
      <c r="C115" s="5"/>
      <c r="D115" s="5"/>
      <c r="E115" s="5"/>
      <c r="F115" s="5"/>
      <c r="G115" s="5"/>
      <c r="H115" s="5"/>
      <c r="I115" s="7"/>
      <c r="J115" s="5"/>
      <c r="K115" s="10">
        <f>IF(I115="","",IF(J115="HP",ROUND(I115*0.7457,2),IF(J115="ch",ROUND(I115*0.7355,2),I115)))</f>
      </c>
      <c r="L115" s="5"/>
      <c r="M115" s="7"/>
      <c r="N115" s="5"/>
      <c r="O115" s="6"/>
      <c r="P115" s="9">
        <f>IF(OR(O115="",N115=""),"",2*INT(60*N115/O115))</f>
      </c>
      <c r="Q115" s="5"/>
      <c r="R115" s="5"/>
      <c r="S115" s="5"/>
      <c r="T115" s="5"/>
      <c r="U115" s="5"/>
      <c r="V115" s="5"/>
      <c r="W115" s="7"/>
      <c r="X115" s="5"/>
      <c r="Y115" s="5"/>
      <c r="Z115" s="5"/>
      <c r="AA115" s="5"/>
      <c r="AB115" s="7"/>
      <c r="AC115" s="9">
        <f>IF(OR(AB115="",M115=""),"",IF(AB115&gt;M115*1.25,"Au-delà de 125 % In",IF(AB115&lt;M115*0.9,"En dessous de In","OK")))</f>
      </c>
      <c r="AD115" s="5"/>
      <c r="AE115" s="5"/>
      <c r="AF115" s="8"/>
      <c r="AG115" s="8"/>
      <c r="AH115" s="6"/>
      <c r="AI115" s="11">
        <f>IF(OR(AG115="",AH115=""),"",EDATE(AG115,AH115))</f>
      </c>
      <c r="AJ115" s="9">
        <f>IF(AI115="","",IF(AI115&lt;TODAY(),"En retard",IF(AI115-TODAY()&lt;=30,"Dans les 30 jours","OK")))</f>
      </c>
      <c r="AK115" s="5"/>
    </row>
    <row r="116">
      <c r="A116" s="5"/>
      <c r="B116" s="5"/>
      <c r="C116" s="5"/>
      <c r="D116" s="5"/>
      <c r="E116" s="5"/>
      <c r="F116" s="5"/>
      <c r="G116" s="5"/>
      <c r="H116" s="5"/>
      <c r="I116" s="7"/>
      <c r="J116" s="5"/>
      <c r="K116" s="10">
        <f>IF(I116="","",IF(J116="HP",ROUND(I116*0.7457,2),IF(J116="ch",ROUND(I116*0.7355,2),I116)))</f>
      </c>
      <c r="L116" s="5"/>
      <c r="M116" s="7"/>
      <c r="N116" s="5"/>
      <c r="O116" s="6"/>
      <c r="P116" s="9">
        <f>IF(OR(O116="",N116=""),"",2*INT(60*N116/O116))</f>
      </c>
      <c r="Q116" s="5"/>
      <c r="R116" s="5"/>
      <c r="S116" s="5"/>
      <c r="T116" s="5"/>
      <c r="U116" s="5"/>
      <c r="V116" s="5"/>
      <c r="W116" s="7"/>
      <c r="X116" s="5"/>
      <c r="Y116" s="5"/>
      <c r="Z116" s="5"/>
      <c r="AA116" s="5"/>
      <c r="AB116" s="7"/>
      <c r="AC116" s="9">
        <f>IF(OR(AB116="",M116=""),"",IF(AB116&gt;M116*1.25,"Au-delà de 125 % In",IF(AB116&lt;M116*0.9,"En dessous de In","OK")))</f>
      </c>
      <c r="AD116" s="5"/>
      <c r="AE116" s="5"/>
      <c r="AF116" s="8"/>
      <c r="AG116" s="8"/>
      <c r="AH116" s="6"/>
      <c r="AI116" s="11">
        <f>IF(OR(AG116="",AH116=""),"",EDATE(AG116,AH116))</f>
      </c>
      <c r="AJ116" s="9">
        <f>IF(AI116="","",IF(AI116&lt;TODAY(),"En retard",IF(AI116-TODAY()&lt;=30,"Dans les 30 jours","OK")))</f>
      </c>
      <c r="AK116" s="5"/>
    </row>
    <row r="117">
      <c r="A117" s="5"/>
      <c r="B117" s="5"/>
      <c r="C117" s="5"/>
      <c r="D117" s="5"/>
      <c r="E117" s="5"/>
      <c r="F117" s="5"/>
      <c r="G117" s="5"/>
      <c r="H117" s="5"/>
      <c r="I117" s="7"/>
      <c r="J117" s="5"/>
      <c r="K117" s="10">
        <f>IF(I117="","",IF(J117="HP",ROUND(I117*0.7457,2),IF(J117="ch",ROUND(I117*0.7355,2),I117)))</f>
      </c>
      <c r="L117" s="5"/>
      <c r="M117" s="7"/>
      <c r="N117" s="5"/>
      <c r="O117" s="6"/>
      <c r="P117" s="9">
        <f>IF(OR(O117="",N117=""),"",2*INT(60*N117/O117))</f>
      </c>
      <c r="Q117" s="5"/>
      <c r="R117" s="5"/>
      <c r="S117" s="5"/>
      <c r="T117" s="5"/>
      <c r="U117" s="5"/>
      <c r="V117" s="5"/>
      <c r="W117" s="7"/>
      <c r="X117" s="5"/>
      <c r="Y117" s="5"/>
      <c r="Z117" s="5"/>
      <c r="AA117" s="5"/>
      <c r="AB117" s="7"/>
      <c r="AC117" s="9">
        <f>IF(OR(AB117="",M117=""),"",IF(AB117&gt;M117*1.25,"Au-delà de 125 % In",IF(AB117&lt;M117*0.9,"En dessous de In","OK")))</f>
      </c>
      <c r="AD117" s="5"/>
      <c r="AE117" s="5"/>
      <c r="AF117" s="8"/>
      <c r="AG117" s="8"/>
      <c r="AH117" s="6"/>
      <c r="AI117" s="11">
        <f>IF(OR(AG117="",AH117=""),"",EDATE(AG117,AH117))</f>
      </c>
      <c r="AJ117" s="9">
        <f>IF(AI117="","",IF(AI117&lt;TODAY(),"En retard",IF(AI117-TODAY()&lt;=30,"Dans les 30 jours","OK")))</f>
      </c>
      <c r="AK117" s="5"/>
    </row>
    <row r="118">
      <c r="A118" s="5"/>
      <c r="B118" s="5"/>
      <c r="C118" s="5"/>
      <c r="D118" s="5"/>
      <c r="E118" s="5"/>
      <c r="F118" s="5"/>
      <c r="G118" s="5"/>
      <c r="H118" s="5"/>
      <c r="I118" s="7"/>
      <c r="J118" s="5"/>
      <c r="K118" s="10">
        <f>IF(I118="","",IF(J118="HP",ROUND(I118*0.7457,2),IF(J118="ch",ROUND(I118*0.7355,2),I118)))</f>
      </c>
      <c r="L118" s="5"/>
      <c r="M118" s="7"/>
      <c r="N118" s="5"/>
      <c r="O118" s="6"/>
      <c r="P118" s="9">
        <f>IF(OR(O118="",N118=""),"",2*INT(60*N118/O118))</f>
      </c>
      <c r="Q118" s="5"/>
      <c r="R118" s="5"/>
      <c r="S118" s="5"/>
      <c r="T118" s="5"/>
      <c r="U118" s="5"/>
      <c r="V118" s="5"/>
      <c r="W118" s="7"/>
      <c r="X118" s="5"/>
      <c r="Y118" s="5"/>
      <c r="Z118" s="5"/>
      <c r="AA118" s="5"/>
      <c r="AB118" s="7"/>
      <c r="AC118" s="9">
        <f>IF(OR(AB118="",M118=""),"",IF(AB118&gt;M118*1.25,"Au-delà de 125 % In",IF(AB118&lt;M118*0.9,"En dessous de In","OK")))</f>
      </c>
      <c r="AD118" s="5"/>
      <c r="AE118" s="5"/>
      <c r="AF118" s="8"/>
      <c r="AG118" s="8"/>
      <c r="AH118" s="6"/>
      <c r="AI118" s="11">
        <f>IF(OR(AG118="",AH118=""),"",EDATE(AG118,AH118))</f>
      </c>
      <c r="AJ118" s="9">
        <f>IF(AI118="","",IF(AI118&lt;TODAY(),"En retard",IF(AI118-TODAY()&lt;=30,"Dans les 30 jours","OK")))</f>
      </c>
      <c r="AK118" s="5"/>
    </row>
    <row r="119">
      <c r="A119" s="5"/>
      <c r="B119" s="5"/>
      <c r="C119" s="5"/>
      <c r="D119" s="5"/>
      <c r="E119" s="5"/>
      <c r="F119" s="5"/>
      <c r="G119" s="5"/>
      <c r="H119" s="5"/>
      <c r="I119" s="7"/>
      <c r="J119" s="5"/>
      <c r="K119" s="10">
        <f>IF(I119="","",IF(J119="HP",ROUND(I119*0.7457,2),IF(J119="ch",ROUND(I119*0.7355,2),I119)))</f>
      </c>
      <c r="L119" s="5"/>
      <c r="M119" s="7"/>
      <c r="N119" s="5"/>
      <c r="O119" s="6"/>
      <c r="P119" s="9">
        <f>IF(OR(O119="",N119=""),"",2*INT(60*N119/O119))</f>
      </c>
      <c r="Q119" s="5"/>
      <c r="R119" s="5"/>
      <c r="S119" s="5"/>
      <c r="T119" s="5"/>
      <c r="U119" s="5"/>
      <c r="V119" s="5"/>
      <c r="W119" s="7"/>
      <c r="X119" s="5"/>
      <c r="Y119" s="5"/>
      <c r="Z119" s="5"/>
      <c r="AA119" s="5"/>
      <c r="AB119" s="7"/>
      <c r="AC119" s="9">
        <f>IF(OR(AB119="",M119=""),"",IF(AB119&gt;M119*1.25,"Au-delà de 125 % In",IF(AB119&lt;M119*0.9,"En dessous de In","OK")))</f>
      </c>
      <c r="AD119" s="5"/>
      <c r="AE119" s="5"/>
      <c r="AF119" s="8"/>
      <c r="AG119" s="8"/>
      <c r="AH119" s="6"/>
      <c r="AI119" s="11">
        <f>IF(OR(AG119="",AH119=""),"",EDATE(AG119,AH119))</f>
      </c>
      <c r="AJ119" s="9">
        <f>IF(AI119="","",IF(AI119&lt;TODAY(),"En retard",IF(AI119-TODAY()&lt;=30,"Dans les 30 jours","OK")))</f>
      </c>
      <c r="AK119" s="5"/>
    </row>
    <row r="120">
      <c r="A120" s="5"/>
      <c r="B120" s="5"/>
      <c r="C120" s="5"/>
      <c r="D120" s="5"/>
      <c r="E120" s="5"/>
      <c r="F120" s="5"/>
      <c r="G120" s="5"/>
      <c r="H120" s="5"/>
      <c r="I120" s="7"/>
      <c r="J120" s="5"/>
      <c r="K120" s="10">
        <f>IF(I120="","",IF(J120="HP",ROUND(I120*0.7457,2),IF(J120="ch",ROUND(I120*0.7355,2),I120)))</f>
      </c>
      <c r="L120" s="5"/>
      <c r="M120" s="7"/>
      <c r="N120" s="5"/>
      <c r="O120" s="6"/>
      <c r="P120" s="9">
        <f>IF(OR(O120="",N120=""),"",2*INT(60*N120/O120))</f>
      </c>
      <c r="Q120" s="5"/>
      <c r="R120" s="5"/>
      <c r="S120" s="5"/>
      <c r="T120" s="5"/>
      <c r="U120" s="5"/>
      <c r="V120" s="5"/>
      <c r="W120" s="7"/>
      <c r="X120" s="5"/>
      <c r="Y120" s="5"/>
      <c r="Z120" s="5"/>
      <c r="AA120" s="5"/>
      <c r="AB120" s="7"/>
      <c r="AC120" s="9">
        <f>IF(OR(AB120="",M120=""),"",IF(AB120&gt;M120*1.25,"Au-delà de 125 % In",IF(AB120&lt;M120*0.9,"En dessous de In","OK")))</f>
      </c>
      <c r="AD120" s="5"/>
      <c r="AE120" s="5"/>
      <c r="AF120" s="8"/>
      <c r="AG120" s="8"/>
      <c r="AH120" s="6"/>
      <c r="AI120" s="11">
        <f>IF(OR(AG120="",AH120=""),"",EDATE(AG120,AH120))</f>
      </c>
      <c r="AJ120" s="9">
        <f>IF(AI120="","",IF(AI120&lt;TODAY(),"En retard",IF(AI120-TODAY()&lt;=30,"Dans les 30 jours","OK")))</f>
      </c>
      <c r="AK120" s="5"/>
    </row>
    <row r="121">
      <c r="A121" s="5"/>
      <c r="B121" s="5"/>
      <c r="C121" s="5"/>
      <c r="D121" s="5"/>
      <c r="E121" s="5"/>
      <c r="F121" s="5"/>
      <c r="G121" s="5"/>
      <c r="H121" s="5"/>
      <c r="I121" s="7"/>
      <c r="J121" s="5"/>
      <c r="K121" s="10">
        <f>IF(I121="","",IF(J121="HP",ROUND(I121*0.7457,2),IF(J121="ch",ROUND(I121*0.7355,2),I121)))</f>
      </c>
      <c r="L121" s="5"/>
      <c r="M121" s="7"/>
      <c r="N121" s="5"/>
      <c r="O121" s="6"/>
      <c r="P121" s="9">
        <f>IF(OR(O121="",N121=""),"",2*INT(60*N121/O121))</f>
      </c>
      <c r="Q121" s="5"/>
      <c r="R121" s="5"/>
      <c r="S121" s="5"/>
      <c r="T121" s="5"/>
      <c r="U121" s="5"/>
      <c r="V121" s="5"/>
      <c r="W121" s="7"/>
      <c r="X121" s="5"/>
      <c r="Y121" s="5"/>
      <c r="Z121" s="5"/>
      <c r="AA121" s="5"/>
      <c r="AB121" s="7"/>
      <c r="AC121" s="9">
        <f>IF(OR(AB121="",M121=""),"",IF(AB121&gt;M121*1.25,"Au-delà de 125 % In",IF(AB121&lt;M121*0.9,"En dessous de In","OK")))</f>
      </c>
      <c r="AD121" s="5"/>
      <c r="AE121" s="5"/>
      <c r="AF121" s="8"/>
      <c r="AG121" s="8"/>
      <c r="AH121" s="6"/>
      <c r="AI121" s="11">
        <f>IF(OR(AG121="",AH121=""),"",EDATE(AG121,AH121))</f>
      </c>
      <c r="AJ121" s="9">
        <f>IF(AI121="","",IF(AI121&lt;TODAY(),"En retard",IF(AI121-TODAY()&lt;=30,"Dans les 30 jours","OK")))</f>
      </c>
      <c r="AK121" s="5"/>
    </row>
    <row r="122">
      <c r="A122" s="5"/>
      <c r="B122" s="5"/>
      <c r="C122" s="5"/>
      <c r="D122" s="5"/>
      <c r="E122" s="5"/>
      <c r="F122" s="5"/>
      <c r="G122" s="5"/>
      <c r="H122" s="5"/>
      <c r="I122" s="7"/>
      <c r="J122" s="5"/>
      <c r="K122" s="10">
        <f>IF(I122="","",IF(J122="HP",ROUND(I122*0.7457,2),IF(J122="ch",ROUND(I122*0.7355,2),I122)))</f>
      </c>
      <c r="L122" s="5"/>
      <c r="M122" s="7"/>
      <c r="N122" s="5"/>
      <c r="O122" s="6"/>
      <c r="P122" s="9">
        <f>IF(OR(O122="",N122=""),"",2*INT(60*N122/O122))</f>
      </c>
      <c r="Q122" s="5"/>
      <c r="R122" s="5"/>
      <c r="S122" s="5"/>
      <c r="T122" s="5"/>
      <c r="U122" s="5"/>
      <c r="V122" s="5"/>
      <c r="W122" s="7"/>
      <c r="X122" s="5"/>
      <c r="Y122" s="5"/>
      <c r="Z122" s="5"/>
      <c r="AA122" s="5"/>
      <c r="AB122" s="7"/>
      <c r="AC122" s="9">
        <f>IF(OR(AB122="",M122=""),"",IF(AB122&gt;M122*1.25,"Au-delà de 125 % In",IF(AB122&lt;M122*0.9,"En dessous de In","OK")))</f>
      </c>
      <c r="AD122" s="5"/>
      <c r="AE122" s="5"/>
      <c r="AF122" s="8"/>
      <c r="AG122" s="8"/>
      <c r="AH122" s="6"/>
      <c r="AI122" s="11">
        <f>IF(OR(AG122="",AH122=""),"",EDATE(AG122,AH122))</f>
      </c>
      <c r="AJ122" s="9">
        <f>IF(AI122="","",IF(AI122&lt;TODAY(),"En retard",IF(AI122-TODAY()&lt;=30,"Dans les 30 jours","OK")))</f>
      </c>
      <c r="AK122" s="5"/>
    </row>
    <row r="123">
      <c r="A123" s="5"/>
      <c r="B123" s="5"/>
      <c r="C123" s="5"/>
      <c r="D123" s="5"/>
      <c r="E123" s="5"/>
      <c r="F123" s="5"/>
      <c r="G123" s="5"/>
      <c r="H123" s="5"/>
      <c r="I123" s="7"/>
      <c r="J123" s="5"/>
      <c r="K123" s="10">
        <f>IF(I123="","",IF(J123="HP",ROUND(I123*0.7457,2),IF(J123="ch",ROUND(I123*0.7355,2),I123)))</f>
      </c>
      <c r="L123" s="5"/>
      <c r="M123" s="7"/>
      <c r="N123" s="5"/>
      <c r="O123" s="6"/>
      <c r="P123" s="9">
        <f>IF(OR(O123="",N123=""),"",2*INT(60*N123/O123))</f>
      </c>
      <c r="Q123" s="5"/>
      <c r="R123" s="5"/>
      <c r="S123" s="5"/>
      <c r="T123" s="5"/>
      <c r="U123" s="5"/>
      <c r="V123" s="5"/>
      <c r="W123" s="7"/>
      <c r="X123" s="5"/>
      <c r="Y123" s="5"/>
      <c r="Z123" s="5"/>
      <c r="AA123" s="5"/>
      <c r="AB123" s="7"/>
      <c r="AC123" s="9">
        <f>IF(OR(AB123="",M123=""),"",IF(AB123&gt;M123*1.25,"Au-delà de 125 % In",IF(AB123&lt;M123*0.9,"En dessous de In","OK")))</f>
      </c>
      <c r="AD123" s="5"/>
      <c r="AE123" s="5"/>
      <c r="AF123" s="8"/>
      <c r="AG123" s="8"/>
      <c r="AH123" s="6"/>
      <c r="AI123" s="11">
        <f>IF(OR(AG123="",AH123=""),"",EDATE(AG123,AH123))</f>
      </c>
      <c r="AJ123" s="9">
        <f>IF(AI123="","",IF(AI123&lt;TODAY(),"En retard",IF(AI123-TODAY()&lt;=30,"Dans les 30 jours","OK")))</f>
      </c>
      <c r="AK123" s="5"/>
    </row>
    <row r="124">
      <c r="A124" s="5"/>
      <c r="B124" s="5"/>
      <c r="C124" s="5"/>
      <c r="D124" s="5"/>
      <c r="E124" s="5"/>
      <c r="F124" s="5"/>
      <c r="G124" s="5"/>
      <c r="H124" s="5"/>
      <c r="I124" s="7"/>
      <c r="J124" s="5"/>
      <c r="K124" s="10">
        <f>IF(I124="","",IF(J124="HP",ROUND(I124*0.7457,2),IF(J124="ch",ROUND(I124*0.7355,2),I124)))</f>
      </c>
      <c r="L124" s="5"/>
      <c r="M124" s="7"/>
      <c r="N124" s="5"/>
      <c r="O124" s="6"/>
      <c r="P124" s="9">
        <f>IF(OR(O124="",N124=""),"",2*INT(60*N124/O124))</f>
      </c>
      <c r="Q124" s="5"/>
      <c r="R124" s="5"/>
      <c r="S124" s="5"/>
      <c r="T124" s="5"/>
      <c r="U124" s="5"/>
      <c r="V124" s="5"/>
      <c r="W124" s="7"/>
      <c r="X124" s="5"/>
      <c r="Y124" s="5"/>
      <c r="Z124" s="5"/>
      <c r="AA124" s="5"/>
      <c r="AB124" s="7"/>
      <c r="AC124" s="9">
        <f>IF(OR(AB124="",M124=""),"",IF(AB124&gt;M124*1.25,"Au-delà de 125 % In",IF(AB124&lt;M124*0.9,"En dessous de In","OK")))</f>
      </c>
      <c r="AD124" s="5"/>
      <c r="AE124" s="5"/>
      <c r="AF124" s="8"/>
      <c r="AG124" s="8"/>
      <c r="AH124" s="6"/>
      <c r="AI124" s="11">
        <f>IF(OR(AG124="",AH124=""),"",EDATE(AG124,AH124))</f>
      </c>
      <c r="AJ124" s="9">
        <f>IF(AI124="","",IF(AI124&lt;TODAY(),"En retard",IF(AI124-TODAY()&lt;=30,"Dans les 30 jours","OK")))</f>
      </c>
      <c r="AK124" s="5"/>
    </row>
    <row r="125">
      <c r="A125" s="5"/>
      <c r="B125" s="5"/>
      <c r="C125" s="5"/>
      <c r="D125" s="5"/>
      <c r="E125" s="5"/>
      <c r="F125" s="5"/>
      <c r="G125" s="5"/>
      <c r="H125" s="5"/>
      <c r="I125" s="7"/>
      <c r="J125" s="5"/>
      <c r="K125" s="10">
        <f>IF(I125="","",IF(J125="HP",ROUND(I125*0.7457,2),IF(J125="ch",ROUND(I125*0.7355,2),I125)))</f>
      </c>
      <c r="L125" s="5"/>
      <c r="M125" s="7"/>
      <c r="N125" s="5"/>
      <c r="O125" s="6"/>
      <c r="P125" s="9">
        <f>IF(OR(O125="",N125=""),"",2*INT(60*N125/O125))</f>
      </c>
      <c r="Q125" s="5"/>
      <c r="R125" s="5"/>
      <c r="S125" s="5"/>
      <c r="T125" s="5"/>
      <c r="U125" s="5"/>
      <c r="V125" s="5"/>
      <c r="W125" s="7"/>
      <c r="X125" s="5"/>
      <c r="Y125" s="5"/>
      <c r="Z125" s="5"/>
      <c r="AA125" s="5"/>
      <c r="AB125" s="7"/>
      <c r="AC125" s="9">
        <f>IF(OR(AB125="",M125=""),"",IF(AB125&gt;M125*1.25,"Au-delà de 125 % In",IF(AB125&lt;M125*0.9,"En dessous de In","OK")))</f>
      </c>
      <c r="AD125" s="5"/>
      <c r="AE125" s="5"/>
      <c r="AF125" s="8"/>
      <c r="AG125" s="8"/>
      <c r="AH125" s="6"/>
      <c r="AI125" s="11">
        <f>IF(OR(AG125="",AH125=""),"",EDATE(AG125,AH125))</f>
      </c>
      <c r="AJ125" s="9">
        <f>IF(AI125="","",IF(AI125&lt;TODAY(),"En retard",IF(AI125-TODAY()&lt;=30,"Dans les 30 jours","OK")))</f>
      </c>
      <c r="AK125" s="5"/>
    </row>
    <row r="126">
      <c r="A126" s="5"/>
      <c r="B126" s="5"/>
      <c r="C126" s="5"/>
      <c r="D126" s="5"/>
      <c r="E126" s="5"/>
      <c r="F126" s="5"/>
      <c r="G126" s="5"/>
      <c r="H126" s="5"/>
      <c r="I126" s="7"/>
      <c r="J126" s="5"/>
      <c r="K126" s="10">
        <f>IF(I126="","",IF(J126="HP",ROUND(I126*0.7457,2),IF(J126="ch",ROUND(I126*0.7355,2),I126)))</f>
      </c>
      <c r="L126" s="5"/>
      <c r="M126" s="7"/>
      <c r="N126" s="5"/>
      <c r="O126" s="6"/>
      <c r="P126" s="9">
        <f>IF(OR(O126="",N126=""),"",2*INT(60*N126/O126))</f>
      </c>
      <c r="Q126" s="5"/>
      <c r="R126" s="5"/>
      <c r="S126" s="5"/>
      <c r="T126" s="5"/>
      <c r="U126" s="5"/>
      <c r="V126" s="5"/>
      <c r="W126" s="7"/>
      <c r="X126" s="5"/>
      <c r="Y126" s="5"/>
      <c r="Z126" s="5"/>
      <c r="AA126" s="5"/>
      <c r="AB126" s="7"/>
      <c r="AC126" s="9">
        <f>IF(OR(AB126="",M126=""),"",IF(AB126&gt;M126*1.25,"Au-delà de 125 % In",IF(AB126&lt;M126*0.9,"En dessous de In","OK")))</f>
      </c>
      <c r="AD126" s="5"/>
      <c r="AE126" s="5"/>
      <c r="AF126" s="8"/>
      <c r="AG126" s="8"/>
      <c r="AH126" s="6"/>
      <c r="AI126" s="11">
        <f>IF(OR(AG126="",AH126=""),"",EDATE(AG126,AH126))</f>
      </c>
      <c r="AJ126" s="9">
        <f>IF(AI126="","",IF(AI126&lt;TODAY(),"En retard",IF(AI126-TODAY()&lt;=30,"Dans les 30 jours","OK")))</f>
      </c>
      <c r="AK126" s="5"/>
    </row>
    <row r="127">
      <c r="A127" s="5"/>
      <c r="B127" s="5"/>
      <c r="C127" s="5"/>
      <c r="D127" s="5"/>
      <c r="E127" s="5"/>
      <c r="F127" s="5"/>
      <c r="G127" s="5"/>
      <c r="H127" s="5"/>
      <c r="I127" s="7"/>
      <c r="J127" s="5"/>
      <c r="K127" s="10">
        <f>IF(I127="","",IF(J127="HP",ROUND(I127*0.7457,2),IF(J127="ch",ROUND(I127*0.7355,2),I127)))</f>
      </c>
      <c r="L127" s="5"/>
      <c r="M127" s="7"/>
      <c r="N127" s="5"/>
      <c r="O127" s="6"/>
      <c r="P127" s="9">
        <f>IF(OR(O127="",N127=""),"",2*INT(60*N127/O127))</f>
      </c>
      <c r="Q127" s="5"/>
      <c r="R127" s="5"/>
      <c r="S127" s="5"/>
      <c r="T127" s="5"/>
      <c r="U127" s="5"/>
      <c r="V127" s="5"/>
      <c r="W127" s="7"/>
      <c r="X127" s="5"/>
      <c r="Y127" s="5"/>
      <c r="Z127" s="5"/>
      <c r="AA127" s="5"/>
      <c r="AB127" s="7"/>
      <c r="AC127" s="9">
        <f>IF(OR(AB127="",M127=""),"",IF(AB127&gt;M127*1.25,"Au-delà de 125 % In",IF(AB127&lt;M127*0.9,"En dessous de In","OK")))</f>
      </c>
      <c r="AD127" s="5"/>
      <c r="AE127" s="5"/>
      <c r="AF127" s="8"/>
      <c r="AG127" s="8"/>
      <c r="AH127" s="6"/>
      <c r="AI127" s="11">
        <f>IF(OR(AG127="",AH127=""),"",EDATE(AG127,AH127))</f>
      </c>
      <c r="AJ127" s="9">
        <f>IF(AI127="","",IF(AI127&lt;TODAY(),"En retard",IF(AI127-TODAY()&lt;=30,"Dans les 30 jours","OK")))</f>
      </c>
      <c r="AK127" s="5"/>
    </row>
    <row r="128">
      <c r="A128" s="5"/>
      <c r="B128" s="5"/>
      <c r="C128" s="5"/>
      <c r="D128" s="5"/>
      <c r="E128" s="5"/>
      <c r="F128" s="5"/>
      <c r="G128" s="5"/>
      <c r="H128" s="5"/>
      <c r="I128" s="7"/>
      <c r="J128" s="5"/>
      <c r="K128" s="10">
        <f>IF(I128="","",IF(J128="HP",ROUND(I128*0.7457,2),IF(J128="ch",ROUND(I128*0.7355,2),I128)))</f>
      </c>
      <c r="L128" s="5"/>
      <c r="M128" s="7"/>
      <c r="N128" s="5"/>
      <c r="O128" s="6"/>
      <c r="P128" s="9">
        <f>IF(OR(O128="",N128=""),"",2*INT(60*N128/O128))</f>
      </c>
      <c r="Q128" s="5"/>
      <c r="R128" s="5"/>
      <c r="S128" s="5"/>
      <c r="T128" s="5"/>
      <c r="U128" s="5"/>
      <c r="V128" s="5"/>
      <c r="W128" s="7"/>
      <c r="X128" s="5"/>
      <c r="Y128" s="5"/>
      <c r="Z128" s="5"/>
      <c r="AA128" s="5"/>
      <c r="AB128" s="7"/>
      <c r="AC128" s="9">
        <f>IF(OR(AB128="",M128=""),"",IF(AB128&gt;M128*1.25,"Au-delà de 125 % In",IF(AB128&lt;M128*0.9,"En dessous de In","OK")))</f>
      </c>
      <c r="AD128" s="5"/>
      <c r="AE128" s="5"/>
      <c r="AF128" s="8"/>
      <c r="AG128" s="8"/>
      <c r="AH128" s="6"/>
      <c r="AI128" s="11">
        <f>IF(OR(AG128="",AH128=""),"",EDATE(AG128,AH128))</f>
      </c>
      <c r="AJ128" s="9">
        <f>IF(AI128="","",IF(AI128&lt;TODAY(),"En retard",IF(AI128-TODAY()&lt;=30,"Dans les 30 jours","OK")))</f>
      </c>
      <c r="AK128" s="5"/>
    </row>
    <row r="129">
      <c r="A129" s="5"/>
      <c r="B129" s="5"/>
      <c r="C129" s="5"/>
      <c r="D129" s="5"/>
      <c r="E129" s="5"/>
      <c r="F129" s="5"/>
      <c r="G129" s="5"/>
      <c r="H129" s="5"/>
      <c r="I129" s="7"/>
      <c r="J129" s="5"/>
      <c r="K129" s="10">
        <f>IF(I129="","",IF(J129="HP",ROUND(I129*0.7457,2),IF(J129="ch",ROUND(I129*0.7355,2),I129)))</f>
      </c>
      <c r="L129" s="5"/>
      <c r="M129" s="7"/>
      <c r="N129" s="5"/>
      <c r="O129" s="6"/>
      <c r="P129" s="9">
        <f>IF(OR(O129="",N129=""),"",2*INT(60*N129/O129))</f>
      </c>
      <c r="Q129" s="5"/>
      <c r="R129" s="5"/>
      <c r="S129" s="5"/>
      <c r="T129" s="5"/>
      <c r="U129" s="5"/>
      <c r="V129" s="5"/>
      <c r="W129" s="7"/>
      <c r="X129" s="5"/>
      <c r="Y129" s="5"/>
      <c r="Z129" s="5"/>
      <c r="AA129" s="5"/>
      <c r="AB129" s="7"/>
      <c r="AC129" s="9">
        <f>IF(OR(AB129="",M129=""),"",IF(AB129&gt;M129*1.25,"Au-delà de 125 % In",IF(AB129&lt;M129*0.9,"En dessous de In","OK")))</f>
      </c>
      <c r="AD129" s="5"/>
      <c r="AE129" s="5"/>
      <c r="AF129" s="8"/>
      <c r="AG129" s="8"/>
      <c r="AH129" s="6"/>
      <c r="AI129" s="11">
        <f>IF(OR(AG129="",AH129=""),"",EDATE(AG129,AH129))</f>
      </c>
      <c r="AJ129" s="9">
        <f>IF(AI129="","",IF(AI129&lt;TODAY(),"En retard",IF(AI129-TODAY()&lt;=30,"Dans les 30 jours","OK")))</f>
      </c>
      <c r="AK129" s="5"/>
    </row>
    <row r="130">
      <c r="A130" s="5"/>
      <c r="B130" s="5"/>
      <c r="C130" s="5"/>
      <c r="D130" s="5"/>
      <c r="E130" s="5"/>
      <c r="F130" s="5"/>
      <c r="G130" s="5"/>
      <c r="H130" s="5"/>
      <c r="I130" s="7"/>
      <c r="J130" s="5"/>
      <c r="K130" s="10">
        <f>IF(I130="","",IF(J130="HP",ROUND(I130*0.7457,2),IF(J130="ch",ROUND(I130*0.7355,2),I130)))</f>
      </c>
      <c r="L130" s="5"/>
      <c r="M130" s="7"/>
      <c r="N130" s="5"/>
      <c r="O130" s="6"/>
      <c r="P130" s="9">
        <f>IF(OR(O130="",N130=""),"",2*INT(60*N130/O130))</f>
      </c>
      <c r="Q130" s="5"/>
      <c r="R130" s="5"/>
      <c r="S130" s="5"/>
      <c r="T130" s="5"/>
      <c r="U130" s="5"/>
      <c r="V130" s="5"/>
      <c r="W130" s="7"/>
      <c r="X130" s="5"/>
      <c r="Y130" s="5"/>
      <c r="Z130" s="5"/>
      <c r="AA130" s="5"/>
      <c r="AB130" s="7"/>
      <c r="AC130" s="9">
        <f>IF(OR(AB130="",M130=""),"",IF(AB130&gt;M130*1.25,"Au-delà de 125 % In",IF(AB130&lt;M130*0.9,"En dessous de In","OK")))</f>
      </c>
      <c r="AD130" s="5"/>
      <c r="AE130" s="5"/>
      <c r="AF130" s="8"/>
      <c r="AG130" s="8"/>
      <c r="AH130" s="6"/>
      <c r="AI130" s="11">
        <f>IF(OR(AG130="",AH130=""),"",EDATE(AG130,AH130))</f>
      </c>
      <c r="AJ130" s="9">
        <f>IF(AI130="","",IF(AI130&lt;TODAY(),"En retard",IF(AI130-TODAY()&lt;=30,"Dans les 30 jours","OK")))</f>
      </c>
      <c r="AK130" s="5"/>
    </row>
    <row r="131">
      <c r="A131" s="5"/>
      <c r="B131" s="5"/>
      <c r="C131" s="5"/>
      <c r="D131" s="5"/>
      <c r="E131" s="5"/>
      <c r="F131" s="5"/>
      <c r="G131" s="5"/>
      <c r="H131" s="5"/>
      <c r="I131" s="7"/>
      <c r="J131" s="5"/>
      <c r="K131" s="10">
        <f>IF(I131="","",IF(J131="HP",ROUND(I131*0.7457,2),IF(J131="ch",ROUND(I131*0.7355,2),I131)))</f>
      </c>
      <c r="L131" s="5"/>
      <c r="M131" s="7"/>
      <c r="N131" s="5"/>
      <c r="O131" s="6"/>
      <c r="P131" s="9">
        <f>IF(OR(O131="",N131=""),"",2*INT(60*N131/O131))</f>
      </c>
      <c r="Q131" s="5"/>
      <c r="R131" s="5"/>
      <c r="S131" s="5"/>
      <c r="T131" s="5"/>
      <c r="U131" s="5"/>
      <c r="V131" s="5"/>
      <c r="W131" s="7"/>
      <c r="X131" s="5"/>
      <c r="Y131" s="5"/>
      <c r="Z131" s="5"/>
      <c r="AA131" s="5"/>
      <c r="AB131" s="7"/>
      <c r="AC131" s="9">
        <f>IF(OR(AB131="",M131=""),"",IF(AB131&gt;M131*1.25,"Au-delà de 125 % In",IF(AB131&lt;M131*0.9,"En dessous de In","OK")))</f>
      </c>
      <c r="AD131" s="5"/>
      <c r="AE131" s="5"/>
      <c r="AF131" s="8"/>
      <c r="AG131" s="8"/>
      <c r="AH131" s="6"/>
      <c r="AI131" s="11">
        <f>IF(OR(AG131="",AH131=""),"",EDATE(AG131,AH131))</f>
      </c>
      <c r="AJ131" s="9">
        <f>IF(AI131="","",IF(AI131&lt;TODAY(),"En retard",IF(AI131-TODAY()&lt;=30,"Dans les 30 jours","OK")))</f>
      </c>
      <c r="AK131" s="5"/>
    </row>
    <row r="132">
      <c r="A132" s="5"/>
      <c r="B132" s="5"/>
      <c r="C132" s="5"/>
      <c r="D132" s="5"/>
      <c r="E132" s="5"/>
      <c r="F132" s="5"/>
      <c r="G132" s="5"/>
      <c r="H132" s="5"/>
      <c r="I132" s="7"/>
      <c r="J132" s="5"/>
      <c r="K132" s="10">
        <f>IF(I132="","",IF(J132="HP",ROUND(I132*0.7457,2),IF(J132="ch",ROUND(I132*0.7355,2),I132)))</f>
      </c>
      <c r="L132" s="5"/>
      <c r="M132" s="7"/>
      <c r="N132" s="5"/>
      <c r="O132" s="6"/>
      <c r="P132" s="9">
        <f>IF(OR(O132="",N132=""),"",2*INT(60*N132/O132))</f>
      </c>
      <c r="Q132" s="5"/>
      <c r="R132" s="5"/>
      <c r="S132" s="5"/>
      <c r="T132" s="5"/>
      <c r="U132" s="5"/>
      <c r="V132" s="5"/>
      <c r="W132" s="7"/>
      <c r="X132" s="5"/>
      <c r="Y132" s="5"/>
      <c r="Z132" s="5"/>
      <c r="AA132" s="5"/>
      <c r="AB132" s="7"/>
      <c r="AC132" s="9">
        <f>IF(OR(AB132="",M132=""),"",IF(AB132&gt;M132*1.25,"Au-delà de 125 % In",IF(AB132&lt;M132*0.9,"En dessous de In","OK")))</f>
      </c>
      <c r="AD132" s="5"/>
      <c r="AE132" s="5"/>
      <c r="AF132" s="8"/>
      <c r="AG132" s="8"/>
      <c r="AH132" s="6"/>
      <c r="AI132" s="11">
        <f>IF(OR(AG132="",AH132=""),"",EDATE(AG132,AH132))</f>
      </c>
      <c r="AJ132" s="9">
        <f>IF(AI132="","",IF(AI132&lt;TODAY(),"En retard",IF(AI132-TODAY()&lt;=30,"Dans les 30 jours","OK")))</f>
      </c>
      <c r="AK132" s="5"/>
    </row>
    <row r="133">
      <c r="A133" s="5"/>
      <c r="B133" s="5"/>
      <c r="C133" s="5"/>
      <c r="D133" s="5"/>
      <c r="E133" s="5"/>
      <c r="F133" s="5"/>
      <c r="G133" s="5"/>
      <c r="H133" s="5"/>
      <c r="I133" s="7"/>
      <c r="J133" s="5"/>
      <c r="K133" s="10">
        <f>IF(I133="","",IF(J133="HP",ROUND(I133*0.7457,2),IF(J133="ch",ROUND(I133*0.7355,2),I133)))</f>
      </c>
      <c r="L133" s="5"/>
      <c r="M133" s="7"/>
      <c r="N133" s="5"/>
      <c r="O133" s="6"/>
      <c r="P133" s="9">
        <f>IF(OR(O133="",N133=""),"",2*INT(60*N133/O133))</f>
      </c>
      <c r="Q133" s="5"/>
      <c r="R133" s="5"/>
      <c r="S133" s="5"/>
      <c r="T133" s="5"/>
      <c r="U133" s="5"/>
      <c r="V133" s="5"/>
      <c r="W133" s="7"/>
      <c r="X133" s="5"/>
      <c r="Y133" s="5"/>
      <c r="Z133" s="5"/>
      <c r="AA133" s="5"/>
      <c r="AB133" s="7"/>
      <c r="AC133" s="9">
        <f>IF(OR(AB133="",M133=""),"",IF(AB133&gt;M133*1.25,"Au-delà de 125 % In",IF(AB133&lt;M133*0.9,"En dessous de In","OK")))</f>
      </c>
      <c r="AD133" s="5"/>
      <c r="AE133" s="5"/>
      <c r="AF133" s="8"/>
      <c r="AG133" s="8"/>
      <c r="AH133" s="6"/>
      <c r="AI133" s="11">
        <f>IF(OR(AG133="",AH133=""),"",EDATE(AG133,AH133))</f>
      </c>
      <c r="AJ133" s="9">
        <f>IF(AI133="","",IF(AI133&lt;TODAY(),"En retard",IF(AI133-TODAY()&lt;=30,"Dans les 30 jours","OK")))</f>
      </c>
      <c r="AK133" s="5"/>
    </row>
    <row r="134">
      <c r="A134" s="5"/>
      <c r="B134" s="5"/>
      <c r="C134" s="5"/>
      <c r="D134" s="5"/>
      <c r="E134" s="5"/>
      <c r="F134" s="5"/>
      <c r="G134" s="5"/>
      <c r="H134" s="5"/>
      <c r="I134" s="7"/>
      <c r="J134" s="5"/>
      <c r="K134" s="10">
        <f>IF(I134="","",IF(J134="HP",ROUND(I134*0.7457,2),IF(J134="ch",ROUND(I134*0.7355,2),I134)))</f>
      </c>
      <c r="L134" s="5"/>
      <c r="M134" s="7"/>
      <c r="N134" s="5"/>
      <c r="O134" s="6"/>
      <c r="P134" s="9">
        <f>IF(OR(O134="",N134=""),"",2*INT(60*N134/O134))</f>
      </c>
      <c r="Q134" s="5"/>
      <c r="R134" s="5"/>
      <c r="S134" s="5"/>
      <c r="T134" s="5"/>
      <c r="U134" s="5"/>
      <c r="V134" s="5"/>
      <c r="W134" s="7"/>
      <c r="X134" s="5"/>
      <c r="Y134" s="5"/>
      <c r="Z134" s="5"/>
      <c r="AA134" s="5"/>
      <c r="AB134" s="7"/>
      <c r="AC134" s="9">
        <f>IF(OR(AB134="",M134=""),"",IF(AB134&gt;M134*1.25,"Au-delà de 125 % In",IF(AB134&lt;M134*0.9,"En dessous de In","OK")))</f>
      </c>
      <c r="AD134" s="5"/>
      <c r="AE134" s="5"/>
      <c r="AF134" s="8"/>
      <c r="AG134" s="8"/>
      <c r="AH134" s="6"/>
      <c r="AI134" s="11">
        <f>IF(OR(AG134="",AH134=""),"",EDATE(AG134,AH134))</f>
      </c>
      <c r="AJ134" s="9">
        <f>IF(AI134="","",IF(AI134&lt;TODAY(),"En retard",IF(AI134-TODAY()&lt;=30,"Dans les 30 jours","OK")))</f>
      </c>
      <c r="AK134" s="5"/>
    </row>
    <row r="135">
      <c r="A135" s="5"/>
      <c r="B135" s="5"/>
      <c r="C135" s="5"/>
      <c r="D135" s="5"/>
      <c r="E135" s="5"/>
      <c r="F135" s="5"/>
      <c r="G135" s="5"/>
      <c r="H135" s="5"/>
      <c r="I135" s="7"/>
      <c r="J135" s="5"/>
      <c r="K135" s="10">
        <f>IF(I135="","",IF(J135="HP",ROUND(I135*0.7457,2),IF(J135="ch",ROUND(I135*0.7355,2),I135)))</f>
      </c>
      <c r="L135" s="5"/>
      <c r="M135" s="7"/>
      <c r="N135" s="5"/>
      <c r="O135" s="6"/>
      <c r="P135" s="9">
        <f>IF(OR(O135="",N135=""),"",2*INT(60*N135/O135))</f>
      </c>
      <c r="Q135" s="5"/>
      <c r="R135" s="5"/>
      <c r="S135" s="5"/>
      <c r="T135" s="5"/>
      <c r="U135" s="5"/>
      <c r="V135" s="5"/>
      <c r="W135" s="7"/>
      <c r="X135" s="5"/>
      <c r="Y135" s="5"/>
      <c r="Z135" s="5"/>
      <c r="AA135" s="5"/>
      <c r="AB135" s="7"/>
      <c r="AC135" s="9">
        <f>IF(OR(AB135="",M135=""),"",IF(AB135&gt;M135*1.25,"Au-delà de 125 % In",IF(AB135&lt;M135*0.9,"En dessous de In","OK")))</f>
      </c>
      <c r="AD135" s="5"/>
      <c r="AE135" s="5"/>
      <c r="AF135" s="8"/>
      <c r="AG135" s="8"/>
      <c r="AH135" s="6"/>
      <c r="AI135" s="11">
        <f>IF(OR(AG135="",AH135=""),"",EDATE(AG135,AH135))</f>
      </c>
      <c r="AJ135" s="9">
        <f>IF(AI135="","",IF(AI135&lt;TODAY(),"En retard",IF(AI135-TODAY()&lt;=30,"Dans les 30 jours","OK")))</f>
      </c>
      <c r="AK135" s="5"/>
    </row>
    <row r="136">
      <c r="A136" s="5"/>
      <c r="B136" s="5"/>
      <c r="C136" s="5"/>
      <c r="D136" s="5"/>
      <c r="E136" s="5"/>
      <c r="F136" s="5"/>
      <c r="G136" s="5"/>
      <c r="H136" s="5"/>
      <c r="I136" s="7"/>
      <c r="J136" s="5"/>
      <c r="K136" s="10">
        <f>IF(I136="","",IF(J136="HP",ROUND(I136*0.7457,2),IF(J136="ch",ROUND(I136*0.7355,2),I136)))</f>
      </c>
      <c r="L136" s="5"/>
      <c r="M136" s="7"/>
      <c r="N136" s="5"/>
      <c r="O136" s="6"/>
      <c r="P136" s="9">
        <f>IF(OR(O136="",N136=""),"",2*INT(60*N136/O136))</f>
      </c>
      <c r="Q136" s="5"/>
      <c r="R136" s="5"/>
      <c r="S136" s="5"/>
      <c r="T136" s="5"/>
      <c r="U136" s="5"/>
      <c r="V136" s="5"/>
      <c r="W136" s="7"/>
      <c r="X136" s="5"/>
      <c r="Y136" s="5"/>
      <c r="Z136" s="5"/>
      <c r="AA136" s="5"/>
      <c r="AB136" s="7"/>
      <c r="AC136" s="9">
        <f>IF(OR(AB136="",M136=""),"",IF(AB136&gt;M136*1.25,"Au-delà de 125 % In",IF(AB136&lt;M136*0.9,"En dessous de In","OK")))</f>
      </c>
      <c r="AD136" s="5"/>
      <c r="AE136" s="5"/>
      <c r="AF136" s="8"/>
      <c r="AG136" s="8"/>
      <c r="AH136" s="6"/>
      <c r="AI136" s="11">
        <f>IF(OR(AG136="",AH136=""),"",EDATE(AG136,AH136))</f>
      </c>
      <c r="AJ136" s="9">
        <f>IF(AI136="","",IF(AI136&lt;TODAY(),"En retard",IF(AI136-TODAY()&lt;=30,"Dans les 30 jours","OK")))</f>
      </c>
      <c r="AK136" s="5"/>
    </row>
    <row r="137">
      <c r="A137" s="5"/>
      <c r="B137" s="5"/>
      <c r="C137" s="5"/>
      <c r="D137" s="5"/>
      <c r="E137" s="5"/>
      <c r="F137" s="5"/>
      <c r="G137" s="5"/>
      <c r="H137" s="5"/>
      <c r="I137" s="7"/>
      <c r="J137" s="5"/>
      <c r="K137" s="10">
        <f>IF(I137="","",IF(J137="HP",ROUND(I137*0.7457,2),IF(J137="ch",ROUND(I137*0.7355,2),I137)))</f>
      </c>
      <c r="L137" s="5"/>
      <c r="M137" s="7"/>
      <c r="N137" s="5"/>
      <c r="O137" s="6"/>
      <c r="P137" s="9">
        <f>IF(OR(O137="",N137=""),"",2*INT(60*N137/O137))</f>
      </c>
      <c r="Q137" s="5"/>
      <c r="R137" s="5"/>
      <c r="S137" s="5"/>
      <c r="T137" s="5"/>
      <c r="U137" s="5"/>
      <c r="V137" s="5"/>
      <c r="W137" s="7"/>
      <c r="X137" s="5"/>
      <c r="Y137" s="5"/>
      <c r="Z137" s="5"/>
      <c r="AA137" s="5"/>
      <c r="AB137" s="7"/>
      <c r="AC137" s="9">
        <f>IF(OR(AB137="",M137=""),"",IF(AB137&gt;M137*1.25,"Au-delà de 125 % In",IF(AB137&lt;M137*0.9,"En dessous de In","OK")))</f>
      </c>
      <c r="AD137" s="5"/>
      <c r="AE137" s="5"/>
      <c r="AF137" s="8"/>
      <c r="AG137" s="8"/>
      <c r="AH137" s="6"/>
      <c r="AI137" s="11">
        <f>IF(OR(AG137="",AH137=""),"",EDATE(AG137,AH137))</f>
      </c>
      <c r="AJ137" s="9">
        <f>IF(AI137="","",IF(AI137&lt;TODAY(),"En retard",IF(AI137-TODAY()&lt;=30,"Dans les 30 jours","OK")))</f>
      </c>
      <c r="AK137" s="5"/>
    </row>
    <row r="138">
      <c r="A138" s="5"/>
      <c r="B138" s="5"/>
      <c r="C138" s="5"/>
      <c r="D138" s="5"/>
      <c r="E138" s="5"/>
      <c r="F138" s="5"/>
      <c r="G138" s="5"/>
      <c r="H138" s="5"/>
      <c r="I138" s="7"/>
      <c r="J138" s="5"/>
      <c r="K138" s="10">
        <f>IF(I138="","",IF(J138="HP",ROUND(I138*0.7457,2),IF(J138="ch",ROUND(I138*0.7355,2),I138)))</f>
      </c>
      <c r="L138" s="5"/>
      <c r="M138" s="7"/>
      <c r="N138" s="5"/>
      <c r="O138" s="6"/>
      <c r="P138" s="9">
        <f>IF(OR(O138="",N138=""),"",2*INT(60*N138/O138))</f>
      </c>
      <c r="Q138" s="5"/>
      <c r="R138" s="5"/>
      <c r="S138" s="5"/>
      <c r="T138" s="5"/>
      <c r="U138" s="5"/>
      <c r="V138" s="5"/>
      <c r="W138" s="7"/>
      <c r="X138" s="5"/>
      <c r="Y138" s="5"/>
      <c r="Z138" s="5"/>
      <c r="AA138" s="5"/>
      <c r="AB138" s="7"/>
      <c r="AC138" s="9">
        <f>IF(OR(AB138="",M138=""),"",IF(AB138&gt;M138*1.25,"Au-delà de 125 % In",IF(AB138&lt;M138*0.9,"En dessous de In","OK")))</f>
      </c>
      <c r="AD138" s="5"/>
      <c r="AE138" s="5"/>
      <c r="AF138" s="8"/>
      <c r="AG138" s="8"/>
      <c r="AH138" s="6"/>
      <c r="AI138" s="11">
        <f>IF(OR(AG138="",AH138=""),"",EDATE(AG138,AH138))</f>
      </c>
      <c r="AJ138" s="9">
        <f>IF(AI138="","",IF(AI138&lt;TODAY(),"En retard",IF(AI138-TODAY()&lt;=30,"Dans les 30 jours","OK")))</f>
      </c>
      <c r="AK138" s="5"/>
    </row>
    <row r="139">
      <c r="A139" s="5"/>
      <c r="B139" s="5"/>
      <c r="C139" s="5"/>
      <c r="D139" s="5"/>
      <c r="E139" s="5"/>
      <c r="F139" s="5"/>
      <c r="G139" s="5"/>
      <c r="H139" s="5"/>
      <c r="I139" s="7"/>
      <c r="J139" s="5"/>
      <c r="K139" s="10">
        <f>IF(I139="","",IF(J139="HP",ROUND(I139*0.7457,2),IF(J139="ch",ROUND(I139*0.7355,2),I139)))</f>
      </c>
      <c r="L139" s="5"/>
      <c r="M139" s="7"/>
      <c r="N139" s="5"/>
      <c r="O139" s="6"/>
      <c r="P139" s="9">
        <f>IF(OR(O139="",N139=""),"",2*INT(60*N139/O139))</f>
      </c>
      <c r="Q139" s="5"/>
      <c r="R139" s="5"/>
      <c r="S139" s="5"/>
      <c r="T139" s="5"/>
      <c r="U139" s="5"/>
      <c r="V139" s="5"/>
      <c r="W139" s="7"/>
      <c r="X139" s="5"/>
      <c r="Y139" s="5"/>
      <c r="Z139" s="5"/>
      <c r="AA139" s="5"/>
      <c r="AB139" s="7"/>
      <c r="AC139" s="9">
        <f>IF(OR(AB139="",M139=""),"",IF(AB139&gt;M139*1.25,"Au-delà de 125 % In",IF(AB139&lt;M139*0.9,"En dessous de In","OK")))</f>
      </c>
      <c r="AD139" s="5"/>
      <c r="AE139" s="5"/>
      <c r="AF139" s="8"/>
      <c r="AG139" s="8"/>
      <c r="AH139" s="6"/>
      <c r="AI139" s="11">
        <f>IF(OR(AG139="",AH139=""),"",EDATE(AG139,AH139))</f>
      </c>
      <c r="AJ139" s="9">
        <f>IF(AI139="","",IF(AI139&lt;TODAY(),"En retard",IF(AI139-TODAY()&lt;=30,"Dans les 30 jours","OK")))</f>
      </c>
      <c r="AK139" s="5"/>
    </row>
    <row r="140">
      <c r="A140" s="5"/>
      <c r="B140" s="5"/>
      <c r="C140" s="5"/>
      <c r="D140" s="5"/>
      <c r="E140" s="5"/>
      <c r="F140" s="5"/>
      <c r="G140" s="5"/>
      <c r="H140" s="5"/>
      <c r="I140" s="7"/>
      <c r="J140" s="5"/>
      <c r="K140" s="10">
        <f>IF(I140="","",IF(J140="HP",ROUND(I140*0.7457,2),IF(J140="ch",ROUND(I140*0.7355,2),I140)))</f>
      </c>
      <c r="L140" s="5"/>
      <c r="M140" s="7"/>
      <c r="N140" s="5"/>
      <c r="O140" s="6"/>
      <c r="P140" s="9">
        <f>IF(OR(O140="",N140=""),"",2*INT(60*N140/O140))</f>
      </c>
      <c r="Q140" s="5"/>
      <c r="R140" s="5"/>
      <c r="S140" s="5"/>
      <c r="T140" s="5"/>
      <c r="U140" s="5"/>
      <c r="V140" s="5"/>
      <c r="W140" s="7"/>
      <c r="X140" s="5"/>
      <c r="Y140" s="5"/>
      <c r="Z140" s="5"/>
      <c r="AA140" s="5"/>
      <c r="AB140" s="7"/>
      <c r="AC140" s="9">
        <f>IF(OR(AB140="",M140=""),"",IF(AB140&gt;M140*1.25,"Au-delà de 125 % In",IF(AB140&lt;M140*0.9,"En dessous de In","OK")))</f>
      </c>
      <c r="AD140" s="5"/>
      <c r="AE140" s="5"/>
      <c r="AF140" s="8"/>
      <c r="AG140" s="8"/>
      <c r="AH140" s="6"/>
      <c r="AI140" s="11">
        <f>IF(OR(AG140="",AH140=""),"",EDATE(AG140,AH140))</f>
      </c>
      <c r="AJ140" s="9">
        <f>IF(AI140="","",IF(AI140&lt;TODAY(),"En retard",IF(AI140-TODAY()&lt;=30,"Dans les 30 jours","OK")))</f>
      </c>
      <c r="AK140" s="5"/>
    </row>
    <row r="141">
      <c r="A141" s="5"/>
      <c r="B141" s="5"/>
      <c r="C141" s="5"/>
      <c r="D141" s="5"/>
      <c r="E141" s="5"/>
      <c r="F141" s="5"/>
      <c r="G141" s="5"/>
      <c r="H141" s="5"/>
      <c r="I141" s="7"/>
      <c r="J141" s="5"/>
      <c r="K141" s="10">
        <f>IF(I141="","",IF(J141="HP",ROUND(I141*0.7457,2),IF(J141="ch",ROUND(I141*0.7355,2),I141)))</f>
      </c>
      <c r="L141" s="5"/>
      <c r="M141" s="7"/>
      <c r="N141" s="5"/>
      <c r="O141" s="6"/>
      <c r="P141" s="9">
        <f>IF(OR(O141="",N141=""),"",2*INT(60*N141/O141))</f>
      </c>
      <c r="Q141" s="5"/>
      <c r="R141" s="5"/>
      <c r="S141" s="5"/>
      <c r="T141" s="5"/>
      <c r="U141" s="5"/>
      <c r="V141" s="5"/>
      <c r="W141" s="7"/>
      <c r="X141" s="5"/>
      <c r="Y141" s="5"/>
      <c r="Z141" s="5"/>
      <c r="AA141" s="5"/>
      <c r="AB141" s="7"/>
      <c r="AC141" s="9">
        <f>IF(OR(AB141="",M141=""),"",IF(AB141&gt;M141*1.25,"Au-delà de 125 % In",IF(AB141&lt;M141*0.9,"En dessous de In","OK")))</f>
      </c>
      <c r="AD141" s="5"/>
      <c r="AE141" s="5"/>
      <c r="AF141" s="8"/>
      <c r="AG141" s="8"/>
      <c r="AH141" s="6"/>
      <c r="AI141" s="11">
        <f>IF(OR(AG141="",AH141=""),"",EDATE(AG141,AH141))</f>
      </c>
      <c r="AJ141" s="9">
        <f>IF(AI141="","",IF(AI141&lt;TODAY(),"En retard",IF(AI141-TODAY()&lt;=30,"Dans les 30 jours","OK")))</f>
      </c>
      <c r="AK141" s="5"/>
    </row>
    <row r="142">
      <c r="A142" s="5"/>
      <c r="B142" s="5"/>
      <c r="C142" s="5"/>
      <c r="D142" s="5"/>
      <c r="E142" s="5"/>
      <c r="F142" s="5"/>
      <c r="G142" s="5"/>
      <c r="H142" s="5"/>
      <c r="I142" s="7"/>
      <c r="J142" s="5"/>
      <c r="K142" s="10">
        <f>IF(I142="","",IF(J142="HP",ROUND(I142*0.7457,2),IF(J142="ch",ROUND(I142*0.7355,2),I142)))</f>
      </c>
      <c r="L142" s="5"/>
      <c r="M142" s="7"/>
      <c r="N142" s="5"/>
      <c r="O142" s="6"/>
      <c r="P142" s="9">
        <f>IF(OR(O142="",N142=""),"",2*INT(60*N142/O142))</f>
      </c>
      <c r="Q142" s="5"/>
      <c r="R142" s="5"/>
      <c r="S142" s="5"/>
      <c r="T142" s="5"/>
      <c r="U142" s="5"/>
      <c r="V142" s="5"/>
      <c r="W142" s="7"/>
      <c r="X142" s="5"/>
      <c r="Y142" s="5"/>
      <c r="Z142" s="5"/>
      <c r="AA142" s="5"/>
      <c r="AB142" s="7"/>
      <c r="AC142" s="9">
        <f>IF(OR(AB142="",M142=""),"",IF(AB142&gt;M142*1.25,"Au-delà de 125 % In",IF(AB142&lt;M142*0.9,"En dessous de In","OK")))</f>
      </c>
      <c r="AD142" s="5"/>
      <c r="AE142" s="5"/>
      <c r="AF142" s="8"/>
      <c r="AG142" s="8"/>
      <c r="AH142" s="6"/>
      <c r="AI142" s="11">
        <f>IF(OR(AG142="",AH142=""),"",EDATE(AG142,AH142))</f>
      </c>
      <c r="AJ142" s="9">
        <f>IF(AI142="","",IF(AI142&lt;TODAY(),"En retard",IF(AI142-TODAY()&lt;=30,"Dans les 30 jours","OK")))</f>
      </c>
      <c r="AK142" s="5"/>
    </row>
    <row r="143">
      <c r="A143" s="5"/>
      <c r="B143" s="5"/>
      <c r="C143" s="5"/>
      <c r="D143" s="5"/>
      <c r="E143" s="5"/>
      <c r="F143" s="5"/>
      <c r="G143" s="5"/>
      <c r="H143" s="5"/>
      <c r="I143" s="7"/>
      <c r="J143" s="5"/>
      <c r="K143" s="10">
        <f>IF(I143="","",IF(J143="HP",ROUND(I143*0.7457,2),IF(J143="ch",ROUND(I143*0.7355,2),I143)))</f>
      </c>
      <c r="L143" s="5"/>
      <c r="M143" s="7"/>
      <c r="N143" s="5"/>
      <c r="O143" s="6"/>
      <c r="P143" s="9">
        <f>IF(OR(O143="",N143=""),"",2*INT(60*N143/O143))</f>
      </c>
      <c r="Q143" s="5"/>
      <c r="R143" s="5"/>
      <c r="S143" s="5"/>
      <c r="T143" s="5"/>
      <c r="U143" s="5"/>
      <c r="V143" s="5"/>
      <c r="W143" s="7"/>
      <c r="X143" s="5"/>
      <c r="Y143" s="5"/>
      <c r="Z143" s="5"/>
      <c r="AA143" s="5"/>
      <c r="AB143" s="7"/>
      <c r="AC143" s="9">
        <f>IF(OR(AB143="",M143=""),"",IF(AB143&gt;M143*1.25,"Au-delà de 125 % In",IF(AB143&lt;M143*0.9,"En dessous de In","OK")))</f>
      </c>
      <c r="AD143" s="5"/>
      <c r="AE143" s="5"/>
      <c r="AF143" s="8"/>
      <c r="AG143" s="8"/>
      <c r="AH143" s="6"/>
      <c r="AI143" s="11">
        <f>IF(OR(AG143="",AH143=""),"",EDATE(AG143,AH143))</f>
      </c>
      <c r="AJ143" s="9">
        <f>IF(AI143="","",IF(AI143&lt;TODAY(),"En retard",IF(AI143-TODAY()&lt;=30,"Dans les 30 jours","OK")))</f>
      </c>
      <c r="AK143" s="5"/>
    </row>
    <row r="144">
      <c r="A144" s="5"/>
      <c r="B144" s="5"/>
      <c r="C144" s="5"/>
      <c r="D144" s="5"/>
      <c r="E144" s="5"/>
      <c r="F144" s="5"/>
      <c r="G144" s="5"/>
      <c r="H144" s="5"/>
      <c r="I144" s="7"/>
      <c r="J144" s="5"/>
      <c r="K144" s="10">
        <f>IF(I144="","",IF(J144="HP",ROUND(I144*0.7457,2),IF(J144="ch",ROUND(I144*0.7355,2),I144)))</f>
      </c>
      <c r="L144" s="5"/>
      <c r="M144" s="7"/>
      <c r="N144" s="5"/>
      <c r="O144" s="6"/>
      <c r="P144" s="9">
        <f>IF(OR(O144="",N144=""),"",2*INT(60*N144/O144))</f>
      </c>
      <c r="Q144" s="5"/>
      <c r="R144" s="5"/>
      <c r="S144" s="5"/>
      <c r="T144" s="5"/>
      <c r="U144" s="5"/>
      <c r="V144" s="5"/>
      <c r="W144" s="7"/>
      <c r="X144" s="5"/>
      <c r="Y144" s="5"/>
      <c r="Z144" s="5"/>
      <c r="AA144" s="5"/>
      <c r="AB144" s="7"/>
      <c r="AC144" s="9">
        <f>IF(OR(AB144="",M144=""),"",IF(AB144&gt;M144*1.25,"Au-delà de 125 % In",IF(AB144&lt;M144*0.9,"En dessous de In","OK")))</f>
      </c>
      <c r="AD144" s="5"/>
      <c r="AE144" s="5"/>
      <c r="AF144" s="8"/>
      <c r="AG144" s="8"/>
      <c r="AH144" s="6"/>
      <c r="AI144" s="11">
        <f>IF(OR(AG144="",AH144=""),"",EDATE(AG144,AH144))</f>
      </c>
      <c r="AJ144" s="9">
        <f>IF(AI144="","",IF(AI144&lt;TODAY(),"En retard",IF(AI144-TODAY()&lt;=30,"Dans les 30 jours","OK")))</f>
      </c>
      <c r="AK144" s="5"/>
    </row>
    <row r="145">
      <c r="A145" s="5"/>
      <c r="B145" s="5"/>
      <c r="C145" s="5"/>
      <c r="D145" s="5"/>
      <c r="E145" s="5"/>
      <c r="F145" s="5"/>
      <c r="G145" s="5"/>
      <c r="H145" s="5"/>
      <c r="I145" s="7"/>
      <c r="J145" s="5"/>
      <c r="K145" s="10">
        <f>IF(I145="","",IF(J145="HP",ROUND(I145*0.7457,2),IF(J145="ch",ROUND(I145*0.7355,2),I145)))</f>
      </c>
      <c r="L145" s="5"/>
      <c r="M145" s="7"/>
      <c r="N145" s="5"/>
      <c r="O145" s="6"/>
      <c r="P145" s="9">
        <f>IF(OR(O145="",N145=""),"",2*INT(60*N145/O145))</f>
      </c>
      <c r="Q145" s="5"/>
      <c r="R145" s="5"/>
      <c r="S145" s="5"/>
      <c r="T145" s="5"/>
      <c r="U145" s="5"/>
      <c r="V145" s="5"/>
      <c r="W145" s="7"/>
      <c r="X145" s="5"/>
      <c r="Y145" s="5"/>
      <c r="Z145" s="5"/>
      <c r="AA145" s="5"/>
      <c r="AB145" s="7"/>
      <c r="AC145" s="9">
        <f>IF(OR(AB145="",M145=""),"",IF(AB145&gt;M145*1.25,"Au-delà de 125 % In",IF(AB145&lt;M145*0.9,"En dessous de In","OK")))</f>
      </c>
      <c r="AD145" s="5"/>
      <c r="AE145" s="5"/>
      <c r="AF145" s="8"/>
      <c r="AG145" s="8"/>
      <c r="AH145" s="6"/>
      <c r="AI145" s="11">
        <f>IF(OR(AG145="",AH145=""),"",EDATE(AG145,AH145))</f>
      </c>
      <c r="AJ145" s="9">
        <f>IF(AI145="","",IF(AI145&lt;TODAY(),"En retard",IF(AI145-TODAY()&lt;=30,"Dans les 30 jours","OK")))</f>
      </c>
      <c r="AK145" s="5"/>
    </row>
    <row r="146">
      <c r="A146" s="5"/>
      <c r="B146" s="5"/>
      <c r="C146" s="5"/>
      <c r="D146" s="5"/>
      <c r="E146" s="5"/>
      <c r="F146" s="5"/>
      <c r="G146" s="5"/>
      <c r="H146" s="5"/>
      <c r="I146" s="7"/>
      <c r="J146" s="5"/>
      <c r="K146" s="10">
        <f>IF(I146="","",IF(J146="HP",ROUND(I146*0.7457,2),IF(J146="ch",ROUND(I146*0.7355,2),I146)))</f>
      </c>
      <c r="L146" s="5"/>
      <c r="M146" s="7"/>
      <c r="N146" s="5"/>
      <c r="O146" s="6"/>
      <c r="P146" s="9">
        <f>IF(OR(O146="",N146=""),"",2*INT(60*N146/O146))</f>
      </c>
      <c r="Q146" s="5"/>
      <c r="R146" s="5"/>
      <c r="S146" s="5"/>
      <c r="T146" s="5"/>
      <c r="U146" s="5"/>
      <c r="V146" s="5"/>
      <c r="W146" s="7"/>
      <c r="X146" s="5"/>
      <c r="Y146" s="5"/>
      <c r="Z146" s="5"/>
      <c r="AA146" s="5"/>
      <c r="AB146" s="7"/>
      <c r="AC146" s="9">
        <f>IF(OR(AB146="",M146=""),"",IF(AB146&gt;M146*1.25,"Au-delà de 125 % In",IF(AB146&lt;M146*0.9,"En dessous de In","OK")))</f>
      </c>
      <c r="AD146" s="5"/>
      <c r="AE146" s="5"/>
      <c r="AF146" s="8"/>
      <c r="AG146" s="8"/>
      <c r="AH146" s="6"/>
      <c r="AI146" s="11">
        <f>IF(OR(AG146="",AH146=""),"",EDATE(AG146,AH146))</f>
      </c>
      <c r="AJ146" s="9">
        <f>IF(AI146="","",IF(AI146&lt;TODAY(),"En retard",IF(AI146-TODAY()&lt;=30,"Dans les 30 jours","OK")))</f>
      </c>
      <c r="AK146" s="5"/>
    </row>
    <row r="147">
      <c r="A147" s="5"/>
      <c r="B147" s="5"/>
      <c r="C147" s="5"/>
      <c r="D147" s="5"/>
      <c r="E147" s="5"/>
      <c r="F147" s="5"/>
      <c r="G147" s="5"/>
      <c r="H147" s="5"/>
      <c r="I147" s="7"/>
      <c r="J147" s="5"/>
      <c r="K147" s="10">
        <f>IF(I147="","",IF(J147="HP",ROUND(I147*0.7457,2),IF(J147="ch",ROUND(I147*0.7355,2),I147)))</f>
      </c>
      <c r="L147" s="5"/>
      <c r="M147" s="7"/>
      <c r="N147" s="5"/>
      <c r="O147" s="6"/>
      <c r="P147" s="9">
        <f>IF(OR(O147="",N147=""),"",2*INT(60*N147/O147))</f>
      </c>
      <c r="Q147" s="5"/>
      <c r="R147" s="5"/>
      <c r="S147" s="5"/>
      <c r="T147" s="5"/>
      <c r="U147" s="5"/>
      <c r="V147" s="5"/>
      <c r="W147" s="7"/>
      <c r="X147" s="5"/>
      <c r="Y147" s="5"/>
      <c r="Z147" s="5"/>
      <c r="AA147" s="5"/>
      <c r="AB147" s="7"/>
      <c r="AC147" s="9">
        <f>IF(OR(AB147="",M147=""),"",IF(AB147&gt;M147*1.25,"Au-delà de 125 % In",IF(AB147&lt;M147*0.9,"En dessous de In","OK")))</f>
      </c>
      <c r="AD147" s="5"/>
      <c r="AE147" s="5"/>
      <c r="AF147" s="8"/>
      <c r="AG147" s="8"/>
      <c r="AH147" s="6"/>
      <c r="AI147" s="11">
        <f>IF(OR(AG147="",AH147=""),"",EDATE(AG147,AH147))</f>
      </c>
      <c r="AJ147" s="9">
        <f>IF(AI147="","",IF(AI147&lt;TODAY(),"En retard",IF(AI147-TODAY()&lt;=30,"Dans les 30 jours","OK")))</f>
      </c>
      <c r="AK147" s="5"/>
    </row>
    <row r="148">
      <c r="A148" s="5"/>
      <c r="B148" s="5"/>
      <c r="C148" s="5"/>
      <c r="D148" s="5"/>
      <c r="E148" s="5"/>
      <c r="F148" s="5"/>
      <c r="G148" s="5"/>
      <c r="H148" s="5"/>
      <c r="I148" s="7"/>
      <c r="J148" s="5"/>
      <c r="K148" s="10">
        <f>IF(I148="","",IF(J148="HP",ROUND(I148*0.7457,2),IF(J148="ch",ROUND(I148*0.7355,2),I148)))</f>
      </c>
      <c r="L148" s="5"/>
      <c r="M148" s="7"/>
      <c r="N148" s="5"/>
      <c r="O148" s="6"/>
      <c r="P148" s="9">
        <f>IF(OR(O148="",N148=""),"",2*INT(60*N148/O148))</f>
      </c>
      <c r="Q148" s="5"/>
      <c r="R148" s="5"/>
      <c r="S148" s="5"/>
      <c r="T148" s="5"/>
      <c r="U148" s="5"/>
      <c r="V148" s="5"/>
      <c r="W148" s="7"/>
      <c r="X148" s="5"/>
      <c r="Y148" s="5"/>
      <c r="Z148" s="5"/>
      <c r="AA148" s="5"/>
      <c r="AB148" s="7"/>
      <c r="AC148" s="9">
        <f>IF(OR(AB148="",M148=""),"",IF(AB148&gt;M148*1.25,"Au-delà de 125 % In",IF(AB148&lt;M148*0.9,"En dessous de In","OK")))</f>
      </c>
      <c r="AD148" s="5"/>
      <c r="AE148" s="5"/>
      <c r="AF148" s="8"/>
      <c r="AG148" s="8"/>
      <c r="AH148" s="6"/>
      <c r="AI148" s="11">
        <f>IF(OR(AG148="",AH148=""),"",EDATE(AG148,AH148))</f>
      </c>
      <c r="AJ148" s="9">
        <f>IF(AI148="","",IF(AI148&lt;TODAY(),"En retard",IF(AI148-TODAY()&lt;=30,"Dans les 30 jours","OK")))</f>
      </c>
      <c r="AK148" s="5"/>
    </row>
    <row r="149">
      <c r="A149" s="5"/>
      <c r="B149" s="5"/>
      <c r="C149" s="5"/>
      <c r="D149" s="5"/>
      <c r="E149" s="5"/>
      <c r="F149" s="5"/>
      <c r="G149" s="5"/>
      <c r="H149" s="5"/>
      <c r="I149" s="7"/>
      <c r="J149" s="5"/>
      <c r="K149" s="10">
        <f>IF(I149="","",IF(J149="HP",ROUND(I149*0.7457,2),IF(J149="ch",ROUND(I149*0.7355,2),I149)))</f>
      </c>
      <c r="L149" s="5"/>
      <c r="M149" s="7"/>
      <c r="N149" s="5"/>
      <c r="O149" s="6"/>
      <c r="P149" s="9">
        <f>IF(OR(O149="",N149=""),"",2*INT(60*N149/O149))</f>
      </c>
      <c r="Q149" s="5"/>
      <c r="R149" s="5"/>
      <c r="S149" s="5"/>
      <c r="T149" s="5"/>
      <c r="U149" s="5"/>
      <c r="V149" s="5"/>
      <c r="W149" s="7"/>
      <c r="X149" s="5"/>
      <c r="Y149" s="5"/>
      <c r="Z149" s="5"/>
      <c r="AA149" s="5"/>
      <c r="AB149" s="7"/>
      <c r="AC149" s="9">
        <f>IF(OR(AB149="",M149=""),"",IF(AB149&gt;M149*1.25,"Au-delà de 125 % In",IF(AB149&lt;M149*0.9,"En dessous de In","OK")))</f>
      </c>
      <c r="AD149" s="5"/>
      <c r="AE149" s="5"/>
      <c r="AF149" s="8"/>
      <c r="AG149" s="8"/>
      <c r="AH149" s="6"/>
      <c r="AI149" s="11">
        <f>IF(OR(AG149="",AH149=""),"",EDATE(AG149,AH149))</f>
      </c>
      <c r="AJ149" s="9">
        <f>IF(AI149="","",IF(AI149&lt;TODAY(),"En retard",IF(AI149-TODAY()&lt;=30,"Dans les 30 jours","OK")))</f>
      </c>
      <c r="AK149" s="5"/>
    </row>
    <row r="150">
      <c r="A150" s="5"/>
      <c r="B150" s="5"/>
      <c r="C150" s="5"/>
      <c r="D150" s="5"/>
      <c r="E150" s="5"/>
      <c r="F150" s="5"/>
      <c r="G150" s="5"/>
      <c r="H150" s="5"/>
      <c r="I150" s="7"/>
      <c r="J150" s="5"/>
      <c r="K150" s="10">
        <f>IF(I150="","",IF(J150="HP",ROUND(I150*0.7457,2),IF(J150="ch",ROUND(I150*0.7355,2),I150)))</f>
      </c>
      <c r="L150" s="5"/>
      <c r="M150" s="7"/>
      <c r="N150" s="5"/>
      <c r="O150" s="6"/>
      <c r="P150" s="9">
        <f>IF(OR(O150="",N150=""),"",2*INT(60*N150/O150))</f>
      </c>
      <c r="Q150" s="5"/>
      <c r="R150" s="5"/>
      <c r="S150" s="5"/>
      <c r="T150" s="5"/>
      <c r="U150" s="5"/>
      <c r="V150" s="5"/>
      <c r="W150" s="7"/>
      <c r="X150" s="5"/>
      <c r="Y150" s="5"/>
      <c r="Z150" s="5"/>
      <c r="AA150" s="5"/>
      <c r="AB150" s="7"/>
      <c r="AC150" s="9">
        <f>IF(OR(AB150="",M150=""),"",IF(AB150&gt;M150*1.25,"Au-delà de 125 % In",IF(AB150&lt;M150*0.9,"En dessous de In","OK")))</f>
      </c>
      <c r="AD150" s="5"/>
      <c r="AE150" s="5"/>
      <c r="AF150" s="8"/>
      <c r="AG150" s="8"/>
      <c r="AH150" s="6"/>
      <c r="AI150" s="11">
        <f>IF(OR(AG150="",AH150=""),"",EDATE(AG150,AH150))</f>
      </c>
      <c r="AJ150" s="9">
        <f>IF(AI150="","",IF(AI150&lt;TODAY(),"En retard",IF(AI150-TODAY()&lt;=30,"Dans les 30 jours","OK")))</f>
      </c>
      <c r="AK150" s="5"/>
    </row>
    <row r="151">
      <c r="A151" s="5"/>
      <c r="B151" s="5"/>
      <c r="C151" s="5"/>
      <c r="D151" s="5"/>
      <c r="E151" s="5"/>
      <c r="F151" s="5"/>
      <c r="G151" s="5"/>
      <c r="H151" s="5"/>
      <c r="I151" s="7"/>
      <c r="J151" s="5"/>
      <c r="K151" s="10">
        <f>IF(I151="","",IF(J151="HP",ROUND(I151*0.7457,2),IF(J151="ch",ROUND(I151*0.7355,2),I151)))</f>
      </c>
      <c r="L151" s="5"/>
      <c r="M151" s="7"/>
      <c r="N151" s="5"/>
      <c r="O151" s="6"/>
      <c r="P151" s="9">
        <f>IF(OR(O151="",N151=""),"",2*INT(60*N151/O151))</f>
      </c>
      <c r="Q151" s="5"/>
      <c r="R151" s="5"/>
      <c r="S151" s="5"/>
      <c r="T151" s="5"/>
      <c r="U151" s="5"/>
      <c r="V151" s="5"/>
      <c r="W151" s="7"/>
      <c r="X151" s="5"/>
      <c r="Y151" s="5"/>
      <c r="Z151" s="5"/>
      <c r="AA151" s="5"/>
      <c r="AB151" s="7"/>
      <c r="AC151" s="9">
        <f>IF(OR(AB151="",M151=""),"",IF(AB151&gt;M151*1.25,"Au-delà de 125 % In",IF(AB151&lt;M151*0.9,"En dessous de In","OK")))</f>
      </c>
      <c r="AD151" s="5"/>
      <c r="AE151" s="5"/>
      <c r="AF151" s="8"/>
      <c r="AG151" s="8"/>
      <c r="AH151" s="6"/>
      <c r="AI151" s="11">
        <f>IF(OR(AG151="",AH151=""),"",EDATE(AG151,AH151))</f>
      </c>
      <c r="AJ151" s="9">
        <f>IF(AI151="","",IF(AI151&lt;TODAY(),"En retard",IF(AI151-TODAY()&lt;=30,"Dans les 30 jours","OK")))</f>
      </c>
      <c r="AK151" s="5"/>
    </row>
    <row r="152">
      <c r="A152" s="5"/>
      <c r="B152" s="5"/>
      <c r="C152" s="5"/>
      <c r="D152" s="5"/>
      <c r="E152" s="5"/>
      <c r="F152" s="5"/>
      <c r="G152" s="5"/>
      <c r="H152" s="5"/>
      <c r="I152" s="7"/>
      <c r="J152" s="5"/>
      <c r="K152" s="10">
        <f>IF(I152="","",IF(J152="HP",ROUND(I152*0.7457,2),IF(J152="ch",ROUND(I152*0.7355,2),I152)))</f>
      </c>
      <c r="L152" s="5"/>
      <c r="M152" s="7"/>
      <c r="N152" s="5"/>
      <c r="O152" s="6"/>
      <c r="P152" s="9">
        <f>IF(OR(O152="",N152=""),"",2*INT(60*N152/O152))</f>
      </c>
      <c r="Q152" s="5"/>
      <c r="R152" s="5"/>
      <c r="S152" s="5"/>
      <c r="T152" s="5"/>
      <c r="U152" s="5"/>
      <c r="V152" s="5"/>
      <c r="W152" s="7"/>
      <c r="X152" s="5"/>
      <c r="Y152" s="5"/>
      <c r="Z152" s="5"/>
      <c r="AA152" s="5"/>
      <c r="AB152" s="7"/>
      <c r="AC152" s="9">
        <f>IF(OR(AB152="",M152=""),"",IF(AB152&gt;M152*1.25,"Au-delà de 125 % In",IF(AB152&lt;M152*0.9,"En dessous de In","OK")))</f>
      </c>
      <c r="AD152" s="5"/>
      <c r="AE152" s="5"/>
      <c r="AF152" s="8"/>
      <c r="AG152" s="8"/>
      <c r="AH152" s="6"/>
      <c r="AI152" s="11">
        <f>IF(OR(AG152="",AH152=""),"",EDATE(AG152,AH152))</f>
      </c>
      <c r="AJ152" s="9">
        <f>IF(AI152="","",IF(AI152&lt;TODAY(),"En retard",IF(AI152-TODAY()&lt;=30,"Dans les 30 jours","OK")))</f>
      </c>
      <c r="AK152" s="5"/>
    </row>
    <row r="153">
      <c r="A153" s="5"/>
      <c r="B153" s="5"/>
      <c r="C153" s="5"/>
      <c r="D153" s="5"/>
      <c r="E153" s="5"/>
      <c r="F153" s="5"/>
      <c r="G153" s="5"/>
      <c r="H153" s="5"/>
      <c r="I153" s="7"/>
      <c r="J153" s="5"/>
      <c r="K153" s="10">
        <f>IF(I153="","",IF(J153="HP",ROUND(I153*0.7457,2),IF(J153="ch",ROUND(I153*0.7355,2),I153)))</f>
      </c>
      <c r="L153" s="5"/>
      <c r="M153" s="7"/>
      <c r="N153" s="5"/>
      <c r="O153" s="6"/>
      <c r="P153" s="9">
        <f>IF(OR(O153="",N153=""),"",2*INT(60*N153/O153))</f>
      </c>
      <c r="Q153" s="5"/>
      <c r="R153" s="5"/>
      <c r="S153" s="5"/>
      <c r="T153" s="5"/>
      <c r="U153" s="5"/>
      <c r="V153" s="5"/>
      <c r="W153" s="7"/>
      <c r="X153" s="5"/>
      <c r="Y153" s="5"/>
      <c r="Z153" s="5"/>
      <c r="AA153" s="5"/>
      <c r="AB153" s="7"/>
      <c r="AC153" s="9">
        <f>IF(OR(AB153="",M153=""),"",IF(AB153&gt;M153*1.25,"Au-delà de 125 % In",IF(AB153&lt;M153*0.9,"En dessous de In","OK")))</f>
      </c>
      <c r="AD153" s="5"/>
      <c r="AE153" s="5"/>
      <c r="AF153" s="8"/>
      <c r="AG153" s="8"/>
      <c r="AH153" s="6"/>
      <c r="AI153" s="11">
        <f>IF(OR(AG153="",AH153=""),"",EDATE(AG153,AH153))</f>
      </c>
      <c r="AJ153" s="9">
        <f>IF(AI153="","",IF(AI153&lt;TODAY(),"En retard",IF(AI153-TODAY()&lt;=30,"Dans les 30 jours","OK")))</f>
      </c>
      <c r="AK153" s="5"/>
    </row>
    <row r="154">
      <c r="A154" s="5"/>
      <c r="B154" s="5"/>
      <c r="C154" s="5"/>
      <c r="D154" s="5"/>
      <c r="E154" s="5"/>
      <c r="F154" s="5"/>
      <c r="G154" s="5"/>
      <c r="H154" s="5"/>
      <c r="I154" s="7"/>
      <c r="J154" s="5"/>
      <c r="K154" s="10">
        <f>IF(I154="","",IF(J154="HP",ROUND(I154*0.7457,2),IF(J154="ch",ROUND(I154*0.7355,2),I154)))</f>
      </c>
      <c r="L154" s="5"/>
      <c r="M154" s="7"/>
      <c r="N154" s="5"/>
      <c r="O154" s="6"/>
      <c r="P154" s="9">
        <f>IF(OR(O154="",N154=""),"",2*INT(60*N154/O154))</f>
      </c>
      <c r="Q154" s="5"/>
      <c r="R154" s="5"/>
      <c r="S154" s="5"/>
      <c r="T154" s="5"/>
      <c r="U154" s="5"/>
      <c r="V154" s="5"/>
      <c r="W154" s="7"/>
      <c r="X154" s="5"/>
      <c r="Y154" s="5"/>
      <c r="Z154" s="5"/>
      <c r="AA154" s="5"/>
      <c r="AB154" s="7"/>
      <c r="AC154" s="9">
        <f>IF(OR(AB154="",M154=""),"",IF(AB154&gt;M154*1.25,"Au-delà de 125 % In",IF(AB154&lt;M154*0.9,"En dessous de In","OK")))</f>
      </c>
      <c r="AD154" s="5"/>
      <c r="AE154" s="5"/>
      <c r="AF154" s="8"/>
      <c r="AG154" s="8"/>
      <c r="AH154" s="6"/>
      <c r="AI154" s="11">
        <f>IF(OR(AG154="",AH154=""),"",EDATE(AG154,AH154))</f>
      </c>
      <c r="AJ154" s="9">
        <f>IF(AI154="","",IF(AI154&lt;TODAY(),"En retard",IF(AI154-TODAY()&lt;=30,"Dans les 30 jours","OK")))</f>
      </c>
      <c r="AK154" s="5"/>
    </row>
    <row r="155">
      <c r="A155" s="5"/>
      <c r="B155" s="5"/>
      <c r="C155" s="5"/>
      <c r="D155" s="5"/>
      <c r="E155" s="5"/>
      <c r="F155" s="5"/>
      <c r="G155" s="5"/>
      <c r="H155" s="5"/>
      <c r="I155" s="7"/>
      <c r="J155" s="5"/>
      <c r="K155" s="10">
        <f>IF(I155="","",IF(J155="HP",ROUND(I155*0.7457,2),IF(J155="ch",ROUND(I155*0.7355,2),I155)))</f>
      </c>
      <c r="L155" s="5"/>
      <c r="M155" s="7"/>
      <c r="N155" s="5"/>
      <c r="O155" s="6"/>
      <c r="P155" s="9">
        <f>IF(OR(O155="",N155=""),"",2*INT(60*N155/O155))</f>
      </c>
      <c r="Q155" s="5"/>
      <c r="R155" s="5"/>
      <c r="S155" s="5"/>
      <c r="T155" s="5"/>
      <c r="U155" s="5"/>
      <c r="V155" s="5"/>
      <c r="W155" s="7"/>
      <c r="X155" s="5"/>
      <c r="Y155" s="5"/>
      <c r="Z155" s="5"/>
      <c r="AA155" s="5"/>
      <c r="AB155" s="7"/>
      <c r="AC155" s="9">
        <f>IF(OR(AB155="",M155=""),"",IF(AB155&gt;M155*1.25,"Au-delà de 125 % In",IF(AB155&lt;M155*0.9,"En dessous de In","OK")))</f>
      </c>
      <c r="AD155" s="5"/>
      <c r="AE155" s="5"/>
      <c r="AF155" s="8"/>
      <c r="AG155" s="8"/>
      <c r="AH155" s="6"/>
      <c r="AI155" s="11">
        <f>IF(OR(AG155="",AH155=""),"",EDATE(AG155,AH155))</f>
      </c>
      <c r="AJ155" s="9">
        <f>IF(AI155="","",IF(AI155&lt;TODAY(),"En retard",IF(AI155-TODAY()&lt;=30,"Dans les 30 jours","OK")))</f>
      </c>
      <c r="AK155" s="5"/>
    </row>
    <row r="156">
      <c r="A156" s="5"/>
      <c r="B156" s="5"/>
      <c r="C156" s="5"/>
      <c r="D156" s="5"/>
      <c r="E156" s="5"/>
      <c r="F156" s="5"/>
      <c r="G156" s="5"/>
      <c r="H156" s="5"/>
      <c r="I156" s="7"/>
      <c r="J156" s="5"/>
      <c r="K156" s="10">
        <f>IF(I156="","",IF(J156="HP",ROUND(I156*0.7457,2),IF(J156="ch",ROUND(I156*0.7355,2),I156)))</f>
      </c>
      <c r="L156" s="5"/>
      <c r="M156" s="7"/>
      <c r="N156" s="5"/>
      <c r="O156" s="6"/>
      <c r="P156" s="9">
        <f>IF(OR(O156="",N156=""),"",2*INT(60*N156/O156))</f>
      </c>
      <c r="Q156" s="5"/>
      <c r="R156" s="5"/>
      <c r="S156" s="5"/>
      <c r="T156" s="5"/>
      <c r="U156" s="5"/>
      <c r="V156" s="5"/>
      <c r="W156" s="7"/>
      <c r="X156" s="5"/>
      <c r="Y156" s="5"/>
      <c r="Z156" s="5"/>
      <c r="AA156" s="5"/>
      <c r="AB156" s="7"/>
      <c r="AC156" s="9">
        <f>IF(OR(AB156="",M156=""),"",IF(AB156&gt;M156*1.25,"Au-delà de 125 % In",IF(AB156&lt;M156*0.9,"En dessous de In","OK")))</f>
      </c>
      <c r="AD156" s="5"/>
      <c r="AE156" s="5"/>
      <c r="AF156" s="8"/>
      <c r="AG156" s="8"/>
      <c r="AH156" s="6"/>
      <c r="AI156" s="11">
        <f>IF(OR(AG156="",AH156=""),"",EDATE(AG156,AH156))</f>
      </c>
      <c r="AJ156" s="9">
        <f>IF(AI156="","",IF(AI156&lt;TODAY(),"En retard",IF(AI156-TODAY()&lt;=30,"Dans les 30 jours","OK")))</f>
      </c>
      <c r="AK156" s="5"/>
    </row>
    <row r="157">
      <c r="A157" s="5"/>
      <c r="B157" s="5"/>
      <c r="C157" s="5"/>
      <c r="D157" s="5"/>
      <c r="E157" s="5"/>
      <c r="F157" s="5"/>
      <c r="G157" s="5"/>
      <c r="H157" s="5"/>
      <c r="I157" s="7"/>
      <c r="J157" s="5"/>
      <c r="K157" s="10">
        <f>IF(I157="","",IF(J157="HP",ROUND(I157*0.7457,2),IF(J157="ch",ROUND(I157*0.7355,2),I157)))</f>
      </c>
      <c r="L157" s="5"/>
      <c r="M157" s="7"/>
      <c r="N157" s="5"/>
      <c r="O157" s="6"/>
      <c r="P157" s="9">
        <f>IF(OR(O157="",N157=""),"",2*INT(60*N157/O157))</f>
      </c>
      <c r="Q157" s="5"/>
      <c r="R157" s="5"/>
      <c r="S157" s="5"/>
      <c r="T157" s="5"/>
      <c r="U157" s="5"/>
      <c r="V157" s="5"/>
      <c r="W157" s="7"/>
      <c r="X157" s="5"/>
      <c r="Y157" s="5"/>
      <c r="Z157" s="5"/>
      <c r="AA157" s="5"/>
      <c r="AB157" s="7"/>
      <c r="AC157" s="9">
        <f>IF(OR(AB157="",M157=""),"",IF(AB157&gt;M157*1.25,"Au-delà de 125 % In",IF(AB157&lt;M157*0.9,"En dessous de In","OK")))</f>
      </c>
      <c r="AD157" s="5"/>
      <c r="AE157" s="5"/>
      <c r="AF157" s="8"/>
      <c r="AG157" s="8"/>
      <c r="AH157" s="6"/>
      <c r="AI157" s="11">
        <f>IF(OR(AG157="",AH157=""),"",EDATE(AG157,AH157))</f>
      </c>
      <c r="AJ157" s="9">
        <f>IF(AI157="","",IF(AI157&lt;TODAY(),"En retard",IF(AI157-TODAY()&lt;=30,"Dans les 30 jours","OK")))</f>
      </c>
      <c r="AK157" s="5"/>
    </row>
    <row r="158">
      <c r="A158" s="5"/>
      <c r="B158" s="5"/>
      <c r="C158" s="5"/>
      <c r="D158" s="5"/>
      <c r="E158" s="5"/>
      <c r="F158" s="5"/>
      <c r="G158" s="5"/>
      <c r="H158" s="5"/>
      <c r="I158" s="7"/>
      <c r="J158" s="5"/>
      <c r="K158" s="10">
        <f>IF(I158="","",IF(J158="HP",ROUND(I158*0.7457,2),IF(J158="ch",ROUND(I158*0.7355,2),I158)))</f>
      </c>
      <c r="L158" s="5"/>
      <c r="M158" s="7"/>
      <c r="N158" s="5"/>
      <c r="O158" s="6"/>
      <c r="P158" s="9">
        <f>IF(OR(O158="",N158=""),"",2*INT(60*N158/O158))</f>
      </c>
      <c r="Q158" s="5"/>
      <c r="R158" s="5"/>
      <c r="S158" s="5"/>
      <c r="T158" s="5"/>
      <c r="U158" s="5"/>
      <c r="V158" s="5"/>
      <c r="W158" s="7"/>
      <c r="X158" s="5"/>
      <c r="Y158" s="5"/>
      <c r="Z158" s="5"/>
      <c r="AA158" s="5"/>
      <c r="AB158" s="7"/>
      <c r="AC158" s="9">
        <f>IF(OR(AB158="",M158=""),"",IF(AB158&gt;M158*1.25,"Au-delà de 125 % In",IF(AB158&lt;M158*0.9,"En dessous de In","OK")))</f>
      </c>
      <c r="AD158" s="5"/>
      <c r="AE158" s="5"/>
      <c r="AF158" s="8"/>
      <c r="AG158" s="8"/>
      <c r="AH158" s="6"/>
      <c r="AI158" s="11">
        <f>IF(OR(AG158="",AH158=""),"",EDATE(AG158,AH158))</f>
      </c>
      <c r="AJ158" s="9">
        <f>IF(AI158="","",IF(AI158&lt;TODAY(),"En retard",IF(AI158-TODAY()&lt;=30,"Dans les 30 jours","OK")))</f>
      </c>
      <c r="AK158" s="5"/>
    </row>
    <row r="159">
      <c r="A159" s="5"/>
      <c r="B159" s="5"/>
      <c r="C159" s="5"/>
      <c r="D159" s="5"/>
      <c r="E159" s="5"/>
      <c r="F159" s="5"/>
      <c r="G159" s="5"/>
      <c r="H159" s="5"/>
      <c r="I159" s="7"/>
      <c r="J159" s="5"/>
      <c r="K159" s="10">
        <f>IF(I159="","",IF(J159="HP",ROUND(I159*0.7457,2),IF(J159="ch",ROUND(I159*0.7355,2),I159)))</f>
      </c>
      <c r="L159" s="5"/>
      <c r="M159" s="7"/>
      <c r="N159" s="5"/>
      <c r="O159" s="6"/>
      <c r="P159" s="9">
        <f>IF(OR(O159="",N159=""),"",2*INT(60*N159/O159))</f>
      </c>
      <c r="Q159" s="5"/>
      <c r="R159" s="5"/>
      <c r="S159" s="5"/>
      <c r="T159" s="5"/>
      <c r="U159" s="5"/>
      <c r="V159" s="5"/>
      <c r="W159" s="7"/>
      <c r="X159" s="5"/>
      <c r="Y159" s="5"/>
      <c r="Z159" s="5"/>
      <c r="AA159" s="5"/>
      <c r="AB159" s="7"/>
      <c r="AC159" s="9">
        <f>IF(OR(AB159="",M159=""),"",IF(AB159&gt;M159*1.25,"Au-delà de 125 % In",IF(AB159&lt;M159*0.9,"En dessous de In","OK")))</f>
      </c>
      <c r="AD159" s="5"/>
      <c r="AE159" s="5"/>
      <c r="AF159" s="8"/>
      <c r="AG159" s="8"/>
      <c r="AH159" s="6"/>
      <c r="AI159" s="11">
        <f>IF(OR(AG159="",AH159=""),"",EDATE(AG159,AH159))</f>
      </c>
      <c r="AJ159" s="9">
        <f>IF(AI159="","",IF(AI159&lt;TODAY(),"En retard",IF(AI159-TODAY()&lt;=30,"Dans les 30 jours","OK")))</f>
      </c>
      <c r="AK159" s="5"/>
    </row>
    <row r="160">
      <c r="A160" s="5"/>
      <c r="B160" s="5"/>
      <c r="C160" s="5"/>
      <c r="D160" s="5"/>
      <c r="E160" s="5"/>
      <c r="F160" s="5"/>
      <c r="G160" s="5"/>
      <c r="H160" s="5"/>
      <c r="I160" s="7"/>
      <c r="J160" s="5"/>
      <c r="K160" s="10">
        <f>IF(I160="","",IF(J160="HP",ROUND(I160*0.7457,2),IF(J160="ch",ROUND(I160*0.7355,2),I160)))</f>
      </c>
      <c r="L160" s="5"/>
      <c r="M160" s="7"/>
      <c r="N160" s="5"/>
      <c r="O160" s="6"/>
      <c r="P160" s="9">
        <f>IF(OR(O160="",N160=""),"",2*INT(60*N160/O160))</f>
      </c>
      <c r="Q160" s="5"/>
      <c r="R160" s="5"/>
      <c r="S160" s="5"/>
      <c r="T160" s="5"/>
      <c r="U160" s="5"/>
      <c r="V160" s="5"/>
      <c r="W160" s="7"/>
      <c r="X160" s="5"/>
      <c r="Y160" s="5"/>
      <c r="Z160" s="5"/>
      <c r="AA160" s="5"/>
      <c r="AB160" s="7"/>
      <c r="AC160" s="9">
        <f>IF(OR(AB160="",M160=""),"",IF(AB160&gt;M160*1.25,"Au-delà de 125 % In",IF(AB160&lt;M160*0.9,"En dessous de In","OK")))</f>
      </c>
      <c r="AD160" s="5"/>
      <c r="AE160" s="5"/>
      <c r="AF160" s="8"/>
      <c r="AG160" s="8"/>
      <c r="AH160" s="6"/>
      <c r="AI160" s="11">
        <f>IF(OR(AG160="",AH160=""),"",EDATE(AG160,AH160))</f>
      </c>
      <c r="AJ160" s="9">
        <f>IF(AI160="","",IF(AI160&lt;TODAY(),"En retard",IF(AI160-TODAY()&lt;=30,"Dans les 30 jours","OK")))</f>
      </c>
      <c r="AK160" s="5"/>
    </row>
    <row r="161">
      <c r="A161" s="5"/>
      <c r="B161" s="5"/>
      <c r="C161" s="5"/>
      <c r="D161" s="5"/>
      <c r="E161" s="5"/>
      <c r="F161" s="5"/>
      <c r="G161" s="5"/>
      <c r="H161" s="5"/>
      <c r="I161" s="7"/>
      <c r="J161" s="5"/>
      <c r="K161" s="10">
        <f>IF(I161="","",IF(J161="HP",ROUND(I161*0.7457,2),IF(J161="ch",ROUND(I161*0.7355,2),I161)))</f>
      </c>
      <c r="L161" s="5"/>
      <c r="M161" s="7"/>
      <c r="N161" s="5"/>
      <c r="O161" s="6"/>
      <c r="P161" s="9">
        <f>IF(OR(O161="",N161=""),"",2*INT(60*N161/O161))</f>
      </c>
      <c r="Q161" s="5"/>
      <c r="R161" s="5"/>
      <c r="S161" s="5"/>
      <c r="T161" s="5"/>
      <c r="U161" s="5"/>
      <c r="V161" s="5"/>
      <c r="W161" s="7"/>
      <c r="X161" s="5"/>
      <c r="Y161" s="5"/>
      <c r="Z161" s="5"/>
      <c r="AA161" s="5"/>
      <c r="AB161" s="7"/>
      <c r="AC161" s="9">
        <f>IF(OR(AB161="",M161=""),"",IF(AB161&gt;M161*1.25,"Au-delà de 125 % In",IF(AB161&lt;M161*0.9,"En dessous de In","OK")))</f>
      </c>
      <c r="AD161" s="5"/>
      <c r="AE161" s="5"/>
      <c r="AF161" s="8"/>
      <c r="AG161" s="8"/>
      <c r="AH161" s="6"/>
      <c r="AI161" s="11">
        <f>IF(OR(AG161="",AH161=""),"",EDATE(AG161,AH161))</f>
      </c>
      <c r="AJ161" s="9">
        <f>IF(AI161="","",IF(AI161&lt;TODAY(),"En retard",IF(AI161-TODAY()&lt;=30,"Dans les 30 jours","OK")))</f>
      </c>
      <c r="AK161" s="5"/>
    </row>
    <row r="162">
      <c r="A162" s="5"/>
      <c r="B162" s="5"/>
      <c r="C162" s="5"/>
      <c r="D162" s="5"/>
      <c r="E162" s="5"/>
      <c r="F162" s="5"/>
      <c r="G162" s="5"/>
      <c r="H162" s="5"/>
      <c r="I162" s="7"/>
      <c r="J162" s="5"/>
      <c r="K162" s="10">
        <f>IF(I162="","",IF(J162="HP",ROUND(I162*0.7457,2),IF(J162="ch",ROUND(I162*0.7355,2),I162)))</f>
      </c>
      <c r="L162" s="5"/>
      <c r="M162" s="7"/>
      <c r="N162" s="5"/>
      <c r="O162" s="6"/>
      <c r="P162" s="9">
        <f>IF(OR(O162="",N162=""),"",2*INT(60*N162/O162))</f>
      </c>
      <c r="Q162" s="5"/>
      <c r="R162" s="5"/>
      <c r="S162" s="5"/>
      <c r="T162" s="5"/>
      <c r="U162" s="5"/>
      <c r="V162" s="5"/>
      <c r="W162" s="7"/>
      <c r="X162" s="5"/>
      <c r="Y162" s="5"/>
      <c r="Z162" s="5"/>
      <c r="AA162" s="5"/>
      <c r="AB162" s="7"/>
      <c r="AC162" s="9">
        <f>IF(OR(AB162="",M162=""),"",IF(AB162&gt;M162*1.25,"Au-delà de 125 % In",IF(AB162&lt;M162*0.9,"En dessous de In","OK")))</f>
      </c>
      <c r="AD162" s="5"/>
      <c r="AE162" s="5"/>
      <c r="AF162" s="8"/>
      <c r="AG162" s="8"/>
      <c r="AH162" s="6"/>
      <c r="AI162" s="11">
        <f>IF(OR(AG162="",AH162=""),"",EDATE(AG162,AH162))</f>
      </c>
      <c r="AJ162" s="9">
        <f>IF(AI162="","",IF(AI162&lt;TODAY(),"En retard",IF(AI162-TODAY()&lt;=30,"Dans les 30 jours","OK")))</f>
      </c>
      <c r="AK162" s="5"/>
    </row>
    <row r="163">
      <c r="A163" s="5"/>
      <c r="B163" s="5"/>
      <c r="C163" s="5"/>
      <c r="D163" s="5"/>
      <c r="E163" s="5"/>
      <c r="F163" s="5"/>
      <c r="G163" s="5"/>
      <c r="H163" s="5"/>
      <c r="I163" s="7"/>
      <c r="J163" s="5"/>
      <c r="K163" s="10">
        <f>IF(I163="","",IF(J163="HP",ROUND(I163*0.7457,2),IF(J163="ch",ROUND(I163*0.7355,2),I163)))</f>
      </c>
      <c r="L163" s="5"/>
      <c r="M163" s="7"/>
      <c r="N163" s="5"/>
      <c r="O163" s="6"/>
      <c r="P163" s="9">
        <f>IF(OR(O163="",N163=""),"",2*INT(60*N163/O163))</f>
      </c>
      <c r="Q163" s="5"/>
      <c r="R163" s="5"/>
      <c r="S163" s="5"/>
      <c r="T163" s="5"/>
      <c r="U163" s="5"/>
      <c r="V163" s="5"/>
      <c r="W163" s="7"/>
      <c r="X163" s="5"/>
      <c r="Y163" s="5"/>
      <c r="Z163" s="5"/>
      <c r="AA163" s="5"/>
      <c r="AB163" s="7"/>
      <c r="AC163" s="9">
        <f>IF(OR(AB163="",M163=""),"",IF(AB163&gt;M163*1.25,"Au-delà de 125 % In",IF(AB163&lt;M163*0.9,"En dessous de In","OK")))</f>
      </c>
      <c r="AD163" s="5"/>
      <c r="AE163" s="5"/>
      <c r="AF163" s="8"/>
      <c r="AG163" s="8"/>
      <c r="AH163" s="6"/>
      <c r="AI163" s="11">
        <f>IF(OR(AG163="",AH163=""),"",EDATE(AG163,AH163))</f>
      </c>
      <c r="AJ163" s="9">
        <f>IF(AI163="","",IF(AI163&lt;TODAY(),"En retard",IF(AI163-TODAY()&lt;=30,"Dans les 30 jours","OK")))</f>
      </c>
      <c r="AK163" s="5"/>
    </row>
    <row r="164">
      <c r="A164" s="5"/>
      <c r="B164" s="5"/>
      <c r="C164" s="5"/>
      <c r="D164" s="5"/>
      <c r="E164" s="5"/>
      <c r="F164" s="5"/>
      <c r="G164" s="5"/>
      <c r="H164" s="5"/>
      <c r="I164" s="7"/>
      <c r="J164" s="5"/>
      <c r="K164" s="10">
        <f>IF(I164="","",IF(J164="HP",ROUND(I164*0.7457,2),IF(J164="ch",ROUND(I164*0.7355,2),I164)))</f>
      </c>
      <c r="L164" s="5"/>
      <c r="M164" s="7"/>
      <c r="N164" s="5"/>
      <c r="O164" s="6"/>
      <c r="P164" s="9">
        <f>IF(OR(O164="",N164=""),"",2*INT(60*N164/O164))</f>
      </c>
      <c r="Q164" s="5"/>
      <c r="R164" s="5"/>
      <c r="S164" s="5"/>
      <c r="T164" s="5"/>
      <c r="U164" s="5"/>
      <c r="V164" s="5"/>
      <c r="W164" s="7"/>
      <c r="X164" s="5"/>
      <c r="Y164" s="5"/>
      <c r="Z164" s="5"/>
      <c r="AA164" s="5"/>
      <c r="AB164" s="7"/>
      <c r="AC164" s="9">
        <f>IF(OR(AB164="",M164=""),"",IF(AB164&gt;M164*1.25,"Au-delà de 125 % In",IF(AB164&lt;M164*0.9,"En dessous de In","OK")))</f>
      </c>
      <c r="AD164" s="5"/>
      <c r="AE164" s="5"/>
      <c r="AF164" s="8"/>
      <c r="AG164" s="8"/>
      <c r="AH164" s="6"/>
      <c r="AI164" s="11">
        <f>IF(OR(AG164="",AH164=""),"",EDATE(AG164,AH164))</f>
      </c>
      <c r="AJ164" s="9">
        <f>IF(AI164="","",IF(AI164&lt;TODAY(),"En retard",IF(AI164-TODAY()&lt;=30,"Dans les 30 jours","OK")))</f>
      </c>
      <c r="AK164" s="5"/>
    </row>
    <row r="165">
      <c r="A165" s="5"/>
      <c r="B165" s="5"/>
      <c r="C165" s="5"/>
      <c r="D165" s="5"/>
      <c r="E165" s="5"/>
      <c r="F165" s="5"/>
      <c r="G165" s="5"/>
      <c r="H165" s="5"/>
      <c r="I165" s="7"/>
      <c r="J165" s="5"/>
      <c r="K165" s="10">
        <f>IF(I165="","",IF(J165="HP",ROUND(I165*0.7457,2),IF(J165="ch",ROUND(I165*0.7355,2),I165)))</f>
      </c>
      <c r="L165" s="5"/>
      <c r="M165" s="7"/>
      <c r="N165" s="5"/>
      <c r="O165" s="6"/>
      <c r="P165" s="9">
        <f>IF(OR(O165="",N165=""),"",2*INT(60*N165/O165))</f>
      </c>
      <c r="Q165" s="5"/>
      <c r="R165" s="5"/>
      <c r="S165" s="5"/>
      <c r="T165" s="5"/>
      <c r="U165" s="5"/>
      <c r="V165" s="5"/>
      <c r="W165" s="7"/>
      <c r="X165" s="5"/>
      <c r="Y165" s="5"/>
      <c r="Z165" s="5"/>
      <c r="AA165" s="5"/>
      <c r="AB165" s="7"/>
      <c r="AC165" s="9">
        <f>IF(OR(AB165="",M165=""),"",IF(AB165&gt;M165*1.25,"Au-delà de 125 % In",IF(AB165&lt;M165*0.9,"En dessous de In","OK")))</f>
      </c>
      <c r="AD165" s="5"/>
      <c r="AE165" s="5"/>
      <c r="AF165" s="8"/>
      <c r="AG165" s="8"/>
      <c r="AH165" s="6"/>
      <c r="AI165" s="11">
        <f>IF(OR(AG165="",AH165=""),"",EDATE(AG165,AH165))</f>
      </c>
      <c r="AJ165" s="9">
        <f>IF(AI165="","",IF(AI165&lt;TODAY(),"En retard",IF(AI165-TODAY()&lt;=30,"Dans les 30 jours","OK")))</f>
      </c>
      <c r="AK165" s="5"/>
    </row>
    <row r="166">
      <c r="A166" s="5"/>
      <c r="B166" s="5"/>
      <c r="C166" s="5"/>
      <c r="D166" s="5"/>
      <c r="E166" s="5"/>
      <c r="F166" s="5"/>
      <c r="G166" s="5"/>
      <c r="H166" s="5"/>
      <c r="I166" s="7"/>
      <c r="J166" s="5"/>
      <c r="K166" s="10">
        <f>IF(I166="","",IF(J166="HP",ROUND(I166*0.7457,2),IF(J166="ch",ROUND(I166*0.7355,2),I166)))</f>
      </c>
      <c r="L166" s="5"/>
      <c r="M166" s="7"/>
      <c r="N166" s="5"/>
      <c r="O166" s="6"/>
      <c r="P166" s="9">
        <f>IF(OR(O166="",N166=""),"",2*INT(60*N166/O166))</f>
      </c>
      <c r="Q166" s="5"/>
      <c r="R166" s="5"/>
      <c r="S166" s="5"/>
      <c r="T166" s="5"/>
      <c r="U166" s="5"/>
      <c r="V166" s="5"/>
      <c r="W166" s="7"/>
      <c r="X166" s="5"/>
      <c r="Y166" s="5"/>
      <c r="Z166" s="5"/>
      <c r="AA166" s="5"/>
      <c r="AB166" s="7"/>
      <c r="AC166" s="9">
        <f>IF(OR(AB166="",M166=""),"",IF(AB166&gt;M166*1.25,"Au-delà de 125 % In",IF(AB166&lt;M166*0.9,"En dessous de In","OK")))</f>
      </c>
      <c r="AD166" s="5"/>
      <c r="AE166" s="5"/>
      <c r="AF166" s="8"/>
      <c r="AG166" s="8"/>
      <c r="AH166" s="6"/>
      <c r="AI166" s="11">
        <f>IF(OR(AG166="",AH166=""),"",EDATE(AG166,AH166))</f>
      </c>
      <c r="AJ166" s="9">
        <f>IF(AI166="","",IF(AI166&lt;TODAY(),"En retard",IF(AI166-TODAY()&lt;=30,"Dans les 30 jours","OK")))</f>
      </c>
      <c r="AK166" s="5"/>
    </row>
    <row r="167">
      <c r="A167" s="5"/>
      <c r="B167" s="5"/>
      <c r="C167" s="5"/>
      <c r="D167" s="5"/>
      <c r="E167" s="5"/>
      <c r="F167" s="5"/>
      <c r="G167" s="5"/>
      <c r="H167" s="5"/>
      <c r="I167" s="7"/>
      <c r="J167" s="5"/>
      <c r="K167" s="10">
        <f>IF(I167="","",IF(J167="HP",ROUND(I167*0.7457,2),IF(J167="ch",ROUND(I167*0.7355,2),I167)))</f>
      </c>
      <c r="L167" s="5"/>
      <c r="M167" s="7"/>
      <c r="N167" s="5"/>
      <c r="O167" s="6"/>
      <c r="P167" s="9">
        <f>IF(OR(O167="",N167=""),"",2*INT(60*N167/O167))</f>
      </c>
      <c r="Q167" s="5"/>
      <c r="R167" s="5"/>
      <c r="S167" s="5"/>
      <c r="T167" s="5"/>
      <c r="U167" s="5"/>
      <c r="V167" s="5"/>
      <c r="W167" s="7"/>
      <c r="X167" s="5"/>
      <c r="Y167" s="5"/>
      <c r="Z167" s="5"/>
      <c r="AA167" s="5"/>
      <c r="AB167" s="7"/>
      <c r="AC167" s="9">
        <f>IF(OR(AB167="",M167=""),"",IF(AB167&gt;M167*1.25,"Au-delà de 125 % In",IF(AB167&lt;M167*0.9,"En dessous de In","OK")))</f>
      </c>
      <c r="AD167" s="5"/>
      <c r="AE167" s="5"/>
      <c r="AF167" s="8"/>
      <c r="AG167" s="8"/>
      <c r="AH167" s="6"/>
      <c r="AI167" s="11">
        <f>IF(OR(AG167="",AH167=""),"",EDATE(AG167,AH167))</f>
      </c>
      <c r="AJ167" s="9">
        <f>IF(AI167="","",IF(AI167&lt;TODAY(),"En retard",IF(AI167-TODAY()&lt;=30,"Dans les 30 jours","OK")))</f>
      </c>
      <c r="AK167" s="5"/>
    </row>
    <row r="168">
      <c r="A168" s="5"/>
      <c r="B168" s="5"/>
      <c r="C168" s="5"/>
      <c r="D168" s="5"/>
      <c r="E168" s="5"/>
      <c r="F168" s="5"/>
      <c r="G168" s="5"/>
      <c r="H168" s="5"/>
      <c r="I168" s="7"/>
      <c r="J168" s="5"/>
      <c r="K168" s="10">
        <f>IF(I168="","",IF(J168="HP",ROUND(I168*0.7457,2),IF(J168="ch",ROUND(I168*0.7355,2),I168)))</f>
      </c>
      <c r="L168" s="5"/>
      <c r="M168" s="7"/>
      <c r="N168" s="5"/>
      <c r="O168" s="6"/>
      <c r="P168" s="9">
        <f>IF(OR(O168="",N168=""),"",2*INT(60*N168/O168))</f>
      </c>
      <c r="Q168" s="5"/>
      <c r="R168" s="5"/>
      <c r="S168" s="5"/>
      <c r="T168" s="5"/>
      <c r="U168" s="5"/>
      <c r="V168" s="5"/>
      <c r="W168" s="7"/>
      <c r="X168" s="5"/>
      <c r="Y168" s="5"/>
      <c r="Z168" s="5"/>
      <c r="AA168" s="5"/>
      <c r="AB168" s="7"/>
      <c r="AC168" s="9">
        <f>IF(OR(AB168="",M168=""),"",IF(AB168&gt;M168*1.25,"Au-delà de 125 % In",IF(AB168&lt;M168*0.9,"En dessous de In","OK")))</f>
      </c>
      <c r="AD168" s="5"/>
      <c r="AE168" s="5"/>
      <c r="AF168" s="8"/>
      <c r="AG168" s="8"/>
      <c r="AH168" s="6"/>
      <c r="AI168" s="11">
        <f>IF(OR(AG168="",AH168=""),"",EDATE(AG168,AH168))</f>
      </c>
      <c r="AJ168" s="9">
        <f>IF(AI168="","",IF(AI168&lt;TODAY(),"En retard",IF(AI168-TODAY()&lt;=30,"Dans les 30 jours","OK")))</f>
      </c>
      <c r="AK168" s="5"/>
    </row>
    <row r="169">
      <c r="A169" s="5"/>
      <c r="B169" s="5"/>
      <c r="C169" s="5"/>
      <c r="D169" s="5"/>
      <c r="E169" s="5"/>
      <c r="F169" s="5"/>
      <c r="G169" s="5"/>
      <c r="H169" s="5"/>
      <c r="I169" s="7"/>
      <c r="J169" s="5"/>
      <c r="K169" s="10">
        <f>IF(I169="","",IF(J169="HP",ROUND(I169*0.7457,2),IF(J169="ch",ROUND(I169*0.7355,2),I169)))</f>
      </c>
      <c r="L169" s="5"/>
      <c r="M169" s="7"/>
      <c r="N169" s="5"/>
      <c r="O169" s="6"/>
      <c r="P169" s="9">
        <f>IF(OR(O169="",N169=""),"",2*INT(60*N169/O169))</f>
      </c>
      <c r="Q169" s="5"/>
      <c r="R169" s="5"/>
      <c r="S169" s="5"/>
      <c r="T169" s="5"/>
      <c r="U169" s="5"/>
      <c r="V169" s="5"/>
      <c r="W169" s="7"/>
      <c r="X169" s="5"/>
      <c r="Y169" s="5"/>
      <c r="Z169" s="5"/>
      <c r="AA169" s="5"/>
      <c r="AB169" s="7"/>
      <c r="AC169" s="9">
        <f>IF(OR(AB169="",M169=""),"",IF(AB169&gt;M169*1.25,"Au-delà de 125 % In",IF(AB169&lt;M169*0.9,"En dessous de In","OK")))</f>
      </c>
      <c r="AD169" s="5"/>
      <c r="AE169" s="5"/>
      <c r="AF169" s="8"/>
      <c r="AG169" s="8"/>
      <c r="AH169" s="6"/>
      <c r="AI169" s="11">
        <f>IF(OR(AG169="",AH169=""),"",EDATE(AG169,AH169))</f>
      </c>
      <c r="AJ169" s="9">
        <f>IF(AI169="","",IF(AI169&lt;TODAY(),"En retard",IF(AI169-TODAY()&lt;=30,"Dans les 30 jours","OK")))</f>
      </c>
      <c r="AK169" s="5"/>
    </row>
    <row r="170">
      <c r="A170" s="5"/>
      <c r="B170" s="5"/>
      <c r="C170" s="5"/>
      <c r="D170" s="5"/>
      <c r="E170" s="5"/>
      <c r="F170" s="5"/>
      <c r="G170" s="5"/>
      <c r="H170" s="5"/>
      <c r="I170" s="7"/>
      <c r="J170" s="5"/>
      <c r="K170" s="10">
        <f>IF(I170="","",IF(J170="HP",ROUND(I170*0.7457,2),IF(J170="ch",ROUND(I170*0.7355,2),I170)))</f>
      </c>
      <c r="L170" s="5"/>
      <c r="M170" s="7"/>
      <c r="N170" s="5"/>
      <c r="O170" s="6"/>
      <c r="P170" s="9">
        <f>IF(OR(O170="",N170=""),"",2*INT(60*N170/O170))</f>
      </c>
      <c r="Q170" s="5"/>
      <c r="R170" s="5"/>
      <c r="S170" s="5"/>
      <c r="T170" s="5"/>
      <c r="U170" s="5"/>
      <c r="V170" s="5"/>
      <c r="W170" s="7"/>
      <c r="X170" s="5"/>
      <c r="Y170" s="5"/>
      <c r="Z170" s="5"/>
      <c r="AA170" s="5"/>
      <c r="AB170" s="7"/>
      <c r="AC170" s="9">
        <f>IF(OR(AB170="",M170=""),"",IF(AB170&gt;M170*1.25,"Au-delà de 125 % In",IF(AB170&lt;M170*0.9,"En dessous de In","OK")))</f>
      </c>
      <c r="AD170" s="5"/>
      <c r="AE170" s="5"/>
      <c r="AF170" s="8"/>
      <c r="AG170" s="8"/>
      <c r="AH170" s="6"/>
      <c r="AI170" s="11">
        <f>IF(OR(AG170="",AH170=""),"",EDATE(AG170,AH170))</f>
      </c>
      <c r="AJ170" s="9">
        <f>IF(AI170="","",IF(AI170&lt;TODAY(),"En retard",IF(AI170-TODAY()&lt;=30,"Dans les 30 jours","OK")))</f>
      </c>
      <c r="AK170" s="5"/>
    </row>
    <row r="171">
      <c r="A171" s="5"/>
      <c r="B171" s="5"/>
      <c r="C171" s="5"/>
      <c r="D171" s="5"/>
      <c r="E171" s="5"/>
      <c r="F171" s="5"/>
      <c r="G171" s="5"/>
      <c r="H171" s="5"/>
      <c r="I171" s="7"/>
      <c r="J171" s="5"/>
      <c r="K171" s="10">
        <f>IF(I171="","",IF(J171="HP",ROUND(I171*0.7457,2),IF(J171="ch",ROUND(I171*0.7355,2),I171)))</f>
      </c>
      <c r="L171" s="5"/>
      <c r="M171" s="7"/>
      <c r="N171" s="5"/>
      <c r="O171" s="6"/>
      <c r="P171" s="9">
        <f>IF(OR(O171="",N171=""),"",2*INT(60*N171/O171))</f>
      </c>
      <c r="Q171" s="5"/>
      <c r="R171" s="5"/>
      <c r="S171" s="5"/>
      <c r="T171" s="5"/>
      <c r="U171" s="5"/>
      <c r="V171" s="5"/>
      <c r="W171" s="7"/>
      <c r="X171" s="5"/>
      <c r="Y171" s="5"/>
      <c r="Z171" s="5"/>
      <c r="AA171" s="5"/>
      <c r="AB171" s="7"/>
      <c r="AC171" s="9">
        <f>IF(OR(AB171="",M171=""),"",IF(AB171&gt;M171*1.25,"Au-delà de 125 % In",IF(AB171&lt;M171*0.9,"En dessous de In","OK")))</f>
      </c>
      <c r="AD171" s="5"/>
      <c r="AE171" s="5"/>
      <c r="AF171" s="8"/>
      <c r="AG171" s="8"/>
      <c r="AH171" s="6"/>
      <c r="AI171" s="11">
        <f>IF(OR(AG171="",AH171=""),"",EDATE(AG171,AH171))</f>
      </c>
      <c r="AJ171" s="9">
        <f>IF(AI171="","",IF(AI171&lt;TODAY(),"En retard",IF(AI171-TODAY()&lt;=30,"Dans les 30 jours","OK")))</f>
      </c>
      <c r="AK171" s="5"/>
    </row>
    <row r="172">
      <c r="A172" s="5"/>
      <c r="B172" s="5"/>
      <c r="C172" s="5"/>
      <c r="D172" s="5"/>
      <c r="E172" s="5"/>
      <c r="F172" s="5"/>
      <c r="G172" s="5"/>
      <c r="H172" s="5"/>
      <c r="I172" s="7"/>
      <c r="J172" s="5"/>
      <c r="K172" s="10">
        <f>IF(I172="","",IF(J172="HP",ROUND(I172*0.7457,2),IF(J172="ch",ROUND(I172*0.7355,2),I172)))</f>
      </c>
      <c r="L172" s="5"/>
      <c r="M172" s="7"/>
      <c r="N172" s="5"/>
      <c r="O172" s="6"/>
      <c r="P172" s="9">
        <f>IF(OR(O172="",N172=""),"",2*INT(60*N172/O172))</f>
      </c>
      <c r="Q172" s="5"/>
      <c r="R172" s="5"/>
      <c r="S172" s="5"/>
      <c r="T172" s="5"/>
      <c r="U172" s="5"/>
      <c r="V172" s="5"/>
      <c r="W172" s="7"/>
      <c r="X172" s="5"/>
      <c r="Y172" s="5"/>
      <c r="Z172" s="5"/>
      <c r="AA172" s="5"/>
      <c r="AB172" s="7"/>
      <c r="AC172" s="9">
        <f>IF(OR(AB172="",M172=""),"",IF(AB172&gt;M172*1.25,"Au-delà de 125 % In",IF(AB172&lt;M172*0.9,"En dessous de In","OK")))</f>
      </c>
      <c r="AD172" s="5"/>
      <c r="AE172" s="5"/>
      <c r="AF172" s="8"/>
      <c r="AG172" s="8"/>
      <c r="AH172" s="6"/>
      <c r="AI172" s="11">
        <f>IF(OR(AG172="",AH172=""),"",EDATE(AG172,AH172))</f>
      </c>
      <c r="AJ172" s="9">
        <f>IF(AI172="","",IF(AI172&lt;TODAY(),"En retard",IF(AI172-TODAY()&lt;=30,"Dans les 30 jours","OK")))</f>
      </c>
      <c r="AK172" s="5"/>
    </row>
    <row r="173">
      <c r="A173" s="5"/>
      <c r="B173" s="5"/>
      <c r="C173" s="5"/>
      <c r="D173" s="5"/>
      <c r="E173" s="5"/>
      <c r="F173" s="5"/>
      <c r="G173" s="5"/>
      <c r="H173" s="5"/>
      <c r="I173" s="7"/>
      <c r="J173" s="5"/>
      <c r="K173" s="10">
        <f>IF(I173="","",IF(J173="HP",ROUND(I173*0.7457,2),IF(J173="ch",ROUND(I173*0.7355,2),I173)))</f>
      </c>
      <c r="L173" s="5"/>
      <c r="M173" s="7"/>
      <c r="N173" s="5"/>
      <c r="O173" s="6"/>
      <c r="P173" s="9">
        <f>IF(OR(O173="",N173=""),"",2*INT(60*N173/O173))</f>
      </c>
      <c r="Q173" s="5"/>
      <c r="R173" s="5"/>
      <c r="S173" s="5"/>
      <c r="T173" s="5"/>
      <c r="U173" s="5"/>
      <c r="V173" s="5"/>
      <c r="W173" s="7"/>
      <c r="X173" s="5"/>
      <c r="Y173" s="5"/>
      <c r="Z173" s="5"/>
      <c r="AA173" s="5"/>
      <c r="AB173" s="7"/>
      <c r="AC173" s="9">
        <f>IF(OR(AB173="",M173=""),"",IF(AB173&gt;M173*1.25,"Au-delà de 125 % In",IF(AB173&lt;M173*0.9,"En dessous de In","OK")))</f>
      </c>
      <c r="AD173" s="5"/>
      <c r="AE173" s="5"/>
      <c r="AF173" s="8"/>
      <c r="AG173" s="8"/>
      <c r="AH173" s="6"/>
      <c r="AI173" s="11">
        <f>IF(OR(AG173="",AH173=""),"",EDATE(AG173,AH173))</f>
      </c>
      <c r="AJ173" s="9">
        <f>IF(AI173="","",IF(AI173&lt;TODAY(),"En retard",IF(AI173-TODAY()&lt;=30,"Dans les 30 jours","OK")))</f>
      </c>
      <c r="AK173" s="5"/>
    </row>
    <row r="174">
      <c r="A174" s="5"/>
      <c r="B174" s="5"/>
      <c r="C174" s="5"/>
      <c r="D174" s="5"/>
      <c r="E174" s="5"/>
      <c r="F174" s="5"/>
      <c r="G174" s="5"/>
      <c r="H174" s="5"/>
      <c r="I174" s="7"/>
      <c r="J174" s="5"/>
      <c r="K174" s="10">
        <f>IF(I174="","",IF(J174="HP",ROUND(I174*0.7457,2),IF(J174="ch",ROUND(I174*0.7355,2),I174)))</f>
      </c>
      <c r="L174" s="5"/>
      <c r="M174" s="7"/>
      <c r="N174" s="5"/>
      <c r="O174" s="6"/>
      <c r="P174" s="9">
        <f>IF(OR(O174="",N174=""),"",2*INT(60*N174/O174))</f>
      </c>
      <c r="Q174" s="5"/>
      <c r="R174" s="5"/>
      <c r="S174" s="5"/>
      <c r="T174" s="5"/>
      <c r="U174" s="5"/>
      <c r="V174" s="5"/>
      <c r="W174" s="7"/>
      <c r="X174" s="5"/>
      <c r="Y174" s="5"/>
      <c r="Z174" s="5"/>
      <c r="AA174" s="5"/>
      <c r="AB174" s="7"/>
      <c r="AC174" s="9">
        <f>IF(OR(AB174="",M174=""),"",IF(AB174&gt;M174*1.25,"Au-delà de 125 % In",IF(AB174&lt;M174*0.9,"En dessous de In","OK")))</f>
      </c>
      <c r="AD174" s="5"/>
      <c r="AE174" s="5"/>
      <c r="AF174" s="8"/>
      <c r="AG174" s="8"/>
      <c r="AH174" s="6"/>
      <c r="AI174" s="11">
        <f>IF(OR(AG174="",AH174=""),"",EDATE(AG174,AH174))</f>
      </c>
      <c r="AJ174" s="9">
        <f>IF(AI174="","",IF(AI174&lt;TODAY(),"En retard",IF(AI174-TODAY()&lt;=30,"Dans les 30 jours","OK")))</f>
      </c>
      <c r="AK174" s="5"/>
    </row>
    <row r="175">
      <c r="A175" s="5"/>
      <c r="B175" s="5"/>
      <c r="C175" s="5"/>
      <c r="D175" s="5"/>
      <c r="E175" s="5"/>
      <c r="F175" s="5"/>
      <c r="G175" s="5"/>
      <c r="H175" s="5"/>
      <c r="I175" s="7"/>
      <c r="J175" s="5"/>
      <c r="K175" s="10">
        <f>IF(I175="","",IF(J175="HP",ROUND(I175*0.7457,2),IF(J175="ch",ROUND(I175*0.7355,2),I175)))</f>
      </c>
      <c r="L175" s="5"/>
      <c r="M175" s="7"/>
      <c r="N175" s="5"/>
      <c r="O175" s="6"/>
      <c r="P175" s="9">
        <f>IF(OR(O175="",N175=""),"",2*INT(60*N175/O175))</f>
      </c>
      <c r="Q175" s="5"/>
      <c r="R175" s="5"/>
      <c r="S175" s="5"/>
      <c r="T175" s="5"/>
      <c r="U175" s="5"/>
      <c r="V175" s="5"/>
      <c r="W175" s="7"/>
      <c r="X175" s="5"/>
      <c r="Y175" s="5"/>
      <c r="Z175" s="5"/>
      <c r="AA175" s="5"/>
      <c r="AB175" s="7"/>
      <c r="AC175" s="9">
        <f>IF(OR(AB175="",M175=""),"",IF(AB175&gt;M175*1.25,"Au-delà de 125 % In",IF(AB175&lt;M175*0.9,"En dessous de In","OK")))</f>
      </c>
      <c r="AD175" s="5"/>
      <c r="AE175" s="5"/>
      <c r="AF175" s="8"/>
      <c r="AG175" s="8"/>
      <c r="AH175" s="6"/>
      <c r="AI175" s="11">
        <f>IF(OR(AG175="",AH175=""),"",EDATE(AG175,AH175))</f>
      </c>
      <c r="AJ175" s="9">
        <f>IF(AI175="","",IF(AI175&lt;TODAY(),"En retard",IF(AI175-TODAY()&lt;=30,"Dans les 30 jours","OK")))</f>
      </c>
      <c r="AK175" s="5"/>
    </row>
    <row r="176">
      <c r="A176" s="5"/>
      <c r="B176" s="5"/>
      <c r="C176" s="5"/>
      <c r="D176" s="5"/>
      <c r="E176" s="5"/>
      <c r="F176" s="5"/>
      <c r="G176" s="5"/>
      <c r="H176" s="5"/>
      <c r="I176" s="7"/>
      <c r="J176" s="5"/>
      <c r="K176" s="10">
        <f>IF(I176="","",IF(J176="HP",ROUND(I176*0.7457,2),IF(J176="ch",ROUND(I176*0.7355,2),I176)))</f>
      </c>
      <c r="L176" s="5"/>
      <c r="M176" s="7"/>
      <c r="N176" s="5"/>
      <c r="O176" s="6"/>
      <c r="P176" s="9">
        <f>IF(OR(O176="",N176=""),"",2*INT(60*N176/O176))</f>
      </c>
      <c r="Q176" s="5"/>
      <c r="R176" s="5"/>
      <c r="S176" s="5"/>
      <c r="T176" s="5"/>
      <c r="U176" s="5"/>
      <c r="V176" s="5"/>
      <c r="W176" s="7"/>
      <c r="X176" s="5"/>
      <c r="Y176" s="5"/>
      <c r="Z176" s="5"/>
      <c r="AA176" s="5"/>
      <c r="AB176" s="7"/>
      <c r="AC176" s="9">
        <f>IF(OR(AB176="",M176=""),"",IF(AB176&gt;M176*1.25,"Au-delà de 125 % In",IF(AB176&lt;M176*0.9,"En dessous de In","OK")))</f>
      </c>
      <c r="AD176" s="5"/>
      <c r="AE176" s="5"/>
      <c r="AF176" s="8"/>
      <c r="AG176" s="8"/>
      <c r="AH176" s="6"/>
      <c r="AI176" s="11">
        <f>IF(OR(AG176="",AH176=""),"",EDATE(AG176,AH176))</f>
      </c>
      <c r="AJ176" s="9">
        <f>IF(AI176="","",IF(AI176&lt;TODAY(),"En retard",IF(AI176-TODAY()&lt;=30,"Dans les 30 jours","OK")))</f>
      </c>
      <c r="AK176" s="5"/>
    </row>
    <row r="177">
      <c r="A177" s="5"/>
      <c r="B177" s="5"/>
      <c r="C177" s="5"/>
      <c r="D177" s="5"/>
      <c r="E177" s="5"/>
      <c r="F177" s="5"/>
      <c r="G177" s="5"/>
      <c r="H177" s="5"/>
      <c r="I177" s="7"/>
      <c r="J177" s="5"/>
      <c r="K177" s="10">
        <f>IF(I177="","",IF(J177="HP",ROUND(I177*0.7457,2),IF(J177="ch",ROUND(I177*0.7355,2),I177)))</f>
      </c>
      <c r="L177" s="5"/>
      <c r="M177" s="7"/>
      <c r="N177" s="5"/>
      <c r="O177" s="6"/>
      <c r="P177" s="9">
        <f>IF(OR(O177="",N177=""),"",2*INT(60*N177/O177))</f>
      </c>
      <c r="Q177" s="5"/>
      <c r="R177" s="5"/>
      <c r="S177" s="5"/>
      <c r="T177" s="5"/>
      <c r="U177" s="5"/>
      <c r="V177" s="5"/>
      <c r="W177" s="7"/>
      <c r="X177" s="5"/>
      <c r="Y177" s="5"/>
      <c r="Z177" s="5"/>
      <c r="AA177" s="5"/>
      <c r="AB177" s="7"/>
      <c r="AC177" s="9">
        <f>IF(OR(AB177="",M177=""),"",IF(AB177&gt;M177*1.25,"Au-delà de 125 % In",IF(AB177&lt;M177*0.9,"En dessous de In","OK")))</f>
      </c>
      <c r="AD177" s="5"/>
      <c r="AE177" s="5"/>
      <c r="AF177" s="8"/>
      <c r="AG177" s="8"/>
      <c r="AH177" s="6"/>
      <c r="AI177" s="11">
        <f>IF(OR(AG177="",AH177=""),"",EDATE(AG177,AH177))</f>
      </c>
      <c r="AJ177" s="9">
        <f>IF(AI177="","",IF(AI177&lt;TODAY(),"En retard",IF(AI177-TODAY()&lt;=30,"Dans les 30 jours","OK")))</f>
      </c>
      <c r="AK177" s="5"/>
    </row>
    <row r="178">
      <c r="A178" s="5"/>
      <c r="B178" s="5"/>
      <c r="C178" s="5"/>
      <c r="D178" s="5"/>
      <c r="E178" s="5"/>
      <c r="F178" s="5"/>
      <c r="G178" s="5"/>
      <c r="H178" s="5"/>
      <c r="I178" s="7"/>
      <c r="J178" s="5"/>
      <c r="K178" s="10">
        <f>IF(I178="","",IF(J178="HP",ROUND(I178*0.7457,2),IF(J178="ch",ROUND(I178*0.7355,2),I178)))</f>
      </c>
      <c r="L178" s="5"/>
      <c r="M178" s="7"/>
      <c r="N178" s="5"/>
      <c r="O178" s="6"/>
      <c r="P178" s="9">
        <f>IF(OR(O178="",N178=""),"",2*INT(60*N178/O178))</f>
      </c>
      <c r="Q178" s="5"/>
      <c r="R178" s="5"/>
      <c r="S178" s="5"/>
      <c r="T178" s="5"/>
      <c r="U178" s="5"/>
      <c r="V178" s="5"/>
      <c r="W178" s="7"/>
      <c r="X178" s="5"/>
      <c r="Y178" s="5"/>
      <c r="Z178" s="5"/>
      <c r="AA178" s="5"/>
      <c r="AB178" s="7"/>
      <c r="AC178" s="9">
        <f>IF(OR(AB178="",M178=""),"",IF(AB178&gt;M178*1.25,"Au-delà de 125 % In",IF(AB178&lt;M178*0.9,"En dessous de In","OK")))</f>
      </c>
      <c r="AD178" s="5"/>
      <c r="AE178" s="5"/>
      <c r="AF178" s="8"/>
      <c r="AG178" s="8"/>
      <c r="AH178" s="6"/>
      <c r="AI178" s="11">
        <f>IF(OR(AG178="",AH178=""),"",EDATE(AG178,AH178))</f>
      </c>
      <c r="AJ178" s="9">
        <f>IF(AI178="","",IF(AI178&lt;TODAY(),"En retard",IF(AI178-TODAY()&lt;=30,"Dans les 30 jours","OK")))</f>
      </c>
      <c r="AK178" s="5"/>
    </row>
    <row r="179">
      <c r="A179" s="5"/>
      <c r="B179" s="5"/>
      <c r="C179" s="5"/>
      <c r="D179" s="5"/>
      <c r="E179" s="5"/>
      <c r="F179" s="5"/>
      <c r="G179" s="5"/>
      <c r="H179" s="5"/>
      <c r="I179" s="7"/>
      <c r="J179" s="5"/>
      <c r="K179" s="10">
        <f>IF(I179="","",IF(J179="HP",ROUND(I179*0.7457,2),IF(J179="ch",ROUND(I179*0.7355,2),I179)))</f>
      </c>
      <c r="L179" s="5"/>
      <c r="M179" s="7"/>
      <c r="N179" s="5"/>
      <c r="O179" s="6"/>
      <c r="P179" s="9">
        <f>IF(OR(O179="",N179=""),"",2*INT(60*N179/O179))</f>
      </c>
      <c r="Q179" s="5"/>
      <c r="R179" s="5"/>
      <c r="S179" s="5"/>
      <c r="T179" s="5"/>
      <c r="U179" s="5"/>
      <c r="V179" s="5"/>
      <c r="W179" s="7"/>
      <c r="X179" s="5"/>
      <c r="Y179" s="5"/>
      <c r="Z179" s="5"/>
      <c r="AA179" s="5"/>
      <c r="AB179" s="7"/>
      <c r="AC179" s="9">
        <f>IF(OR(AB179="",M179=""),"",IF(AB179&gt;M179*1.25,"Au-delà de 125 % In",IF(AB179&lt;M179*0.9,"En dessous de In","OK")))</f>
      </c>
      <c r="AD179" s="5"/>
      <c r="AE179" s="5"/>
      <c r="AF179" s="8"/>
      <c r="AG179" s="8"/>
      <c r="AH179" s="6"/>
      <c r="AI179" s="11">
        <f>IF(OR(AG179="",AH179=""),"",EDATE(AG179,AH179))</f>
      </c>
      <c r="AJ179" s="9">
        <f>IF(AI179="","",IF(AI179&lt;TODAY(),"En retard",IF(AI179-TODAY()&lt;=30,"Dans les 30 jours","OK")))</f>
      </c>
      <c r="AK179" s="5"/>
    </row>
    <row r="180">
      <c r="A180" s="5"/>
      <c r="B180" s="5"/>
      <c r="C180" s="5"/>
      <c r="D180" s="5"/>
      <c r="E180" s="5"/>
      <c r="F180" s="5"/>
      <c r="G180" s="5"/>
      <c r="H180" s="5"/>
      <c r="I180" s="7"/>
      <c r="J180" s="5"/>
      <c r="K180" s="10">
        <f>IF(I180="","",IF(J180="HP",ROUND(I180*0.7457,2),IF(J180="ch",ROUND(I180*0.7355,2),I180)))</f>
      </c>
      <c r="L180" s="5"/>
      <c r="M180" s="7"/>
      <c r="N180" s="5"/>
      <c r="O180" s="6"/>
      <c r="P180" s="9">
        <f>IF(OR(O180="",N180=""),"",2*INT(60*N180/O180))</f>
      </c>
      <c r="Q180" s="5"/>
      <c r="R180" s="5"/>
      <c r="S180" s="5"/>
      <c r="T180" s="5"/>
      <c r="U180" s="5"/>
      <c r="V180" s="5"/>
      <c r="W180" s="7"/>
      <c r="X180" s="5"/>
      <c r="Y180" s="5"/>
      <c r="Z180" s="5"/>
      <c r="AA180" s="5"/>
      <c r="AB180" s="7"/>
      <c r="AC180" s="9">
        <f>IF(OR(AB180="",M180=""),"",IF(AB180&gt;M180*1.25,"Au-delà de 125 % In",IF(AB180&lt;M180*0.9,"En dessous de In","OK")))</f>
      </c>
      <c r="AD180" s="5"/>
      <c r="AE180" s="5"/>
      <c r="AF180" s="8"/>
      <c r="AG180" s="8"/>
      <c r="AH180" s="6"/>
      <c r="AI180" s="11">
        <f>IF(OR(AG180="",AH180=""),"",EDATE(AG180,AH180))</f>
      </c>
      <c r="AJ180" s="9">
        <f>IF(AI180="","",IF(AI180&lt;TODAY(),"En retard",IF(AI180-TODAY()&lt;=30,"Dans les 30 jours","OK")))</f>
      </c>
      <c r="AK180" s="5"/>
    </row>
    <row r="181">
      <c r="A181" s="5"/>
      <c r="B181" s="5"/>
      <c r="C181" s="5"/>
      <c r="D181" s="5"/>
      <c r="E181" s="5"/>
      <c r="F181" s="5"/>
      <c r="G181" s="5"/>
      <c r="H181" s="5"/>
      <c r="I181" s="7"/>
      <c r="J181" s="5"/>
      <c r="K181" s="10">
        <f>IF(I181="","",IF(J181="HP",ROUND(I181*0.7457,2),IF(J181="ch",ROUND(I181*0.7355,2),I181)))</f>
      </c>
      <c r="L181" s="5"/>
      <c r="M181" s="7"/>
      <c r="N181" s="5"/>
      <c r="O181" s="6"/>
      <c r="P181" s="9">
        <f>IF(OR(O181="",N181=""),"",2*INT(60*N181/O181))</f>
      </c>
      <c r="Q181" s="5"/>
      <c r="R181" s="5"/>
      <c r="S181" s="5"/>
      <c r="T181" s="5"/>
      <c r="U181" s="5"/>
      <c r="V181" s="5"/>
      <c r="W181" s="7"/>
      <c r="X181" s="5"/>
      <c r="Y181" s="5"/>
      <c r="Z181" s="5"/>
      <c r="AA181" s="5"/>
      <c r="AB181" s="7"/>
      <c r="AC181" s="9">
        <f>IF(OR(AB181="",M181=""),"",IF(AB181&gt;M181*1.25,"Au-delà de 125 % In",IF(AB181&lt;M181*0.9,"En dessous de In","OK")))</f>
      </c>
      <c r="AD181" s="5"/>
      <c r="AE181" s="5"/>
      <c r="AF181" s="8"/>
      <c r="AG181" s="8"/>
      <c r="AH181" s="6"/>
      <c r="AI181" s="11">
        <f>IF(OR(AG181="",AH181=""),"",EDATE(AG181,AH181))</f>
      </c>
      <c r="AJ181" s="9">
        <f>IF(AI181="","",IF(AI181&lt;TODAY(),"En retard",IF(AI181-TODAY()&lt;=30,"Dans les 30 jours","OK")))</f>
      </c>
      <c r="AK181" s="5"/>
    </row>
    <row r="182">
      <c r="A182" s="5"/>
      <c r="B182" s="5"/>
      <c r="C182" s="5"/>
      <c r="D182" s="5"/>
      <c r="E182" s="5"/>
      <c r="F182" s="5"/>
      <c r="G182" s="5"/>
      <c r="H182" s="5"/>
      <c r="I182" s="7"/>
      <c r="J182" s="5"/>
      <c r="K182" s="10">
        <f>IF(I182="","",IF(J182="HP",ROUND(I182*0.7457,2),IF(J182="ch",ROUND(I182*0.7355,2),I182)))</f>
      </c>
      <c r="L182" s="5"/>
      <c r="M182" s="7"/>
      <c r="N182" s="5"/>
      <c r="O182" s="6"/>
      <c r="P182" s="9">
        <f>IF(OR(O182="",N182=""),"",2*INT(60*N182/O182))</f>
      </c>
      <c r="Q182" s="5"/>
      <c r="R182" s="5"/>
      <c r="S182" s="5"/>
      <c r="T182" s="5"/>
      <c r="U182" s="5"/>
      <c r="V182" s="5"/>
      <c r="W182" s="7"/>
      <c r="X182" s="5"/>
      <c r="Y182" s="5"/>
      <c r="Z182" s="5"/>
      <c r="AA182" s="5"/>
      <c r="AB182" s="7"/>
      <c r="AC182" s="9">
        <f>IF(OR(AB182="",M182=""),"",IF(AB182&gt;M182*1.25,"Au-delà de 125 % In",IF(AB182&lt;M182*0.9,"En dessous de In","OK")))</f>
      </c>
      <c r="AD182" s="5"/>
      <c r="AE182" s="5"/>
      <c r="AF182" s="8"/>
      <c r="AG182" s="8"/>
      <c r="AH182" s="6"/>
      <c r="AI182" s="11">
        <f>IF(OR(AG182="",AH182=""),"",EDATE(AG182,AH182))</f>
      </c>
      <c r="AJ182" s="9">
        <f>IF(AI182="","",IF(AI182&lt;TODAY(),"En retard",IF(AI182-TODAY()&lt;=30,"Dans les 30 jours","OK")))</f>
      </c>
      <c r="AK182" s="5"/>
    </row>
    <row r="183">
      <c r="A183" s="5"/>
      <c r="B183" s="5"/>
      <c r="C183" s="5"/>
      <c r="D183" s="5"/>
      <c r="E183" s="5"/>
      <c r="F183" s="5"/>
      <c r="G183" s="5"/>
      <c r="H183" s="5"/>
      <c r="I183" s="7"/>
      <c r="J183" s="5"/>
      <c r="K183" s="10">
        <f>IF(I183="","",IF(J183="HP",ROUND(I183*0.7457,2),IF(J183="ch",ROUND(I183*0.7355,2),I183)))</f>
      </c>
      <c r="L183" s="5"/>
      <c r="M183" s="7"/>
      <c r="N183" s="5"/>
      <c r="O183" s="6"/>
      <c r="P183" s="9">
        <f>IF(OR(O183="",N183=""),"",2*INT(60*N183/O183))</f>
      </c>
      <c r="Q183" s="5"/>
      <c r="R183" s="5"/>
      <c r="S183" s="5"/>
      <c r="T183" s="5"/>
      <c r="U183" s="5"/>
      <c r="V183" s="5"/>
      <c r="W183" s="7"/>
      <c r="X183" s="5"/>
      <c r="Y183" s="5"/>
      <c r="Z183" s="5"/>
      <c r="AA183" s="5"/>
      <c r="AB183" s="7"/>
      <c r="AC183" s="9">
        <f>IF(OR(AB183="",M183=""),"",IF(AB183&gt;M183*1.25,"Au-delà de 125 % In",IF(AB183&lt;M183*0.9,"En dessous de In","OK")))</f>
      </c>
      <c r="AD183" s="5"/>
      <c r="AE183" s="5"/>
      <c r="AF183" s="8"/>
      <c r="AG183" s="8"/>
      <c r="AH183" s="6"/>
      <c r="AI183" s="11">
        <f>IF(OR(AG183="",AH183=""),"",EDATE(AG183,AH183))</f>
      </c>
      <c r="AJ183" s="9">
        <f>IF(AI183="","",IF(AI183&lt;TODAY(),"En retard",IF(AI183-TODAY()&lt;=30,"Dans les 30 jours","OK")))</f>
      </c>
      <c r="AK183" s="5"/>
    </row>
    <row r="184">
      <c r="A184" s="5"/>
      <c r="B184" s="5"/>
      <c r="C184" s="5"/>
      <c r="D184" s="5"/>
      <c r="E184" s="5"/>
      <c r="F184" s="5"/>
      <c r="G184" s="5"/>
      <c r="H184" s="5"/>
      <c r="I184" s="7"/>
      <c r="J184" s="5"/>
      <c r="K184" s="10">
        <f>IF(I184="","",IF(J184="HP",ROUND(I184*0.7457,2),IF(J184="ch",ROUND(I184*0.7355,2),I184)))</f>
      </c>
      <c r="L184" s="5"/>
      <c r="M184" s="7"/>
      <c r="N184" s="5"/>
      <c r="O184" s="6"/>
      <c r="P184" s="9">
        <f>IF(OR(O184="",N184=""),"",2*INT(60*N184/O184))</f>
      </c>
      <c r="Q184" s="5"/>
      <c r="R184" s="5"/>
      <c r="S184" s="5"/>
      <c r="T184" s="5"/>
      <c r="U184" s="5"/>
      <c r="V184" s="5"/>
      <c r="W184" s="7"/>
      <c r="X184" s="5"/>
      <c r="Y184" s="5"/>
      <c r="Z184" s="5"/>
      <c r="AA184" s="5"/>
      <c r="AB184" s="7"/>
      <c r="AC184" s="9">
        <f>IF(OR(AB184="",M184=""),"",IF(AB184&gt;M184*1.25,"Au-delà de 125 % In",IF(AB184&lt;M184*0.9,"En dessous de In","OK")))</f>
      </c>
      <c r="AD184" s="5"/>
      <c r="AE184" s="5"/>
      <c r="AF184" s="8"/>
      <c r="AG184" s="8"/>
      <c r="AH184" s="6"/>
      <c r="AI184" s="11">
        <f>IF(OR(AG184="",AH184=""),"",EDATE(AG184,AH184))</f>
      </c>
      <c r="AJ184" s="9">
        <f>IF(AI184="","",IF(AI184&lt;TODAY(),"En retard",IF(AI184-TODAY()&lt;=30,"Dans les 30 jours","OK")))</f>
      </c>
      <c r="AK184" s="5"/>
    </row>
    <row r="185">
      <c r="A185" s="5"/>
      <c r="B185" s="5"/>
      <c r="C185" s="5"/>
      <c r="D185" s="5"/>
      <c r="E185" s="5"/>
      <c r="F185" s="5"/>
      <c r="G185" s="5"/>
      <c r="H185" s="5"/>
      <c r="I185" s="7"/>
      <c r="J185" s="5"/>
      <c r="K185" s="10">
        <f>IF(I185="","",IF(J185="HP",ROUND(I185*0.7457,2),IF(J185="ch",ROUND(I185*0.7355,2),I185)))</f>
      </c>
      <c r="L185" s="5"/>
      <c r="M185" s="7"/>
      <c r="N185" s="5"/>
      <c r="O185" s="6"/>
      <c r="P185" s="9">
        <f>IF(OR(O185="",N185=""),"",2*INT(60*N185/O185))</f>
      </c>
      <c r="Q185" s="5"/>
      <c r="R185" s="5"/>
      <c r="S185" s="5"/>
      <c r="T185" s="5"/>
      <c r="U185" s="5"/>
      <c r="V185" s="5"/>
      <c r="W185" s="7"/>
      <c r="X185" s="5"/>
      <c r="Y185" s="5"/>
      <c r="Z185" s="5"/>
      <c r="AA185" s="5"/>
      <c r="AB185" s="7"/>
      <c r="AC185" s="9">
        <f>IF(OR(AB185="",M185=""),"",IF(AB185&gt;M185*1.25,"Au-delà de 125 % In",IF(AB185&lt;M185*0.9,"En dessous de In","OK")))</f>
      </c>
      <c r="AD185" s="5"/>
      <c r="AE185" s="5"/>
      <c r="AF185" s="8"/>
      <c r="AG185" s="8"/>
      <c r="AH185" s="6"/>
      <c r="AI185" s="11">
        <f>IF(OR(AG185="",AH185=""),"",EDATE(AG185,AH185))</f>
      </c>
      <c r="AJ185" s="9">
        <f>IF(AI185="","",IF(AI185&lt;TODAY(),"En retard",IF(AI185-TODAY()&lt;=30,"Dans les 30 jours","OK")))</f>
      </c>
      <c r="AK185" s="5"/>
    </row>
    <row r="186">
      <c r="A186" s="5"/>
      <c r="B186" s="5"/>
      <c r="C186" s="5"/>
      <c r="D186" s="5"/>
      <c r="E186" s="5"/>
      <c r="F186" s="5"/>
      <c r="G186" s="5"/>
      <c r="H186" s="5"/>
      <c r="I186" s="7"/>
      <c r="J186" s="5"/>
      <c r="K186" s="10">
        <f>IF(I186="","",IF(J186="HP",ROUND(I186*0.7457,2),IF(J186="ch",ROUND(I186*0.7355,2),I186)))</f>
      </c>
      <c r="L186" s="5"/>
      <c r="M186" s="7"/>
      <c r="N186" s="5"/>
      <c r="O186" s="6"/>
      <c r="P186" s="9">
        <f>IF(OR(O186="",N186=""),"",2*INT(60*N186/O186))</f>
      </c>
      <c r="Q186" s="5"/>
      <c r="R186" s="5"/>
      <c r="S186" s="5"/>
      <c r="T186" s="5"/>
      <c r="U186" s="5"/>
      <c r="V186" s="5"/>
      <c r="W186" s="7"/>
      <c r="X186" s="5"/>
      <c r="Y186" s="5"/>
      <c r="Z186" s="5"/>
      <c r="AA186" s="5"/>
      <c r="AB186" s="7"/>
      <c r="AC186" s="9">
        <f>IF(OR(AB186="",M186=""),"",IF(AB186&gt;M186*1.25,"Au-delà de 125 % In",IF(AB186&lt;M186*0.9,"En dessous de In","OK")))</f>
      </c>
      <c r="AD186" s="5"/>
      <c r="AE186" s="5"/>
      <c r="AF186" s="8"/>
      <c r="AG186" s="8"/>
      <c r="AH186" s="6"/>
      <c r="AI186" s="11">
        <f>IF(OR(AG186="",AH186=""),"",EDATE(AG186,AH186))</f>
      </c>
      <c r="AJ186" s="9">
        <f>IF(AI186="","",IF(AI186&lt;TODAY(),"En retard",IF(AI186-TODAY()&lt;=30,"Dans les 30 jours","OK")))</f>
      </c>
      <c r="AK186" s="5"/>
    </row>
    <row r="187">
      <c r="A187" s="5"/>
      <c r="B187" s="5"/>
      <c r="C187" s="5"/>
      <c r="D187" s="5"/>
      <c r="E187" s="5"/>
      <c r="F187" s="5"/>
      <c r="G187" s="5"/>
      <c r="H187" s="5"/>
      <c r="I187" s="7"/>
      <c r="J187" s="5"/>
      <c r="K187" s="10">
        <f>IF(I187="","",IF(J187="HP",ROUND(I187*0.7457,2),IF(J187="ch",ROUND(I187*0.7355,2),I187)))</f>
      </c>
      <c r="L187" s="5"/>
      <c r="M187" s="7"/>
      <c r="N187" s="5"/>
      <c r="O187" s="6"/>
      <c r="P187" s="9">
        <f>IF(OR(O187="",N187=""),"",2*INT(60*N187/O187))</f>
      </c>
      <c r="Q187" s="5"/>
      <c r="R187" s="5"/>
      <c r="S187" s="5"/>
      <c r="T187" s="5"/>
      <c r="U187" s="5"/>
      <c r="V187" s="5"/>
      <c r="W187" s="7"/>
      <c r="X187" s="5"/>
      <c r="Y187" s="5"/>
      <c r="Z187" s="5"/>
      <c r="AA187" s="5"/>
      <c r="AB187" s="7"/>
      <c r="AC187" s="9">
        <f>IF(OR(AB187="",M187=""),"",IF(AB187&gt;M187*1.25,"Au-delà de 125 % In",IF(AB187&lt;M187*0.9,"En dessous de In","OK")))</f>
      </c>
      <c r="AD187" s="5"/>
      <c r="AE187" s="5"/>
      <c r="AF187" s="8"/>
      <c r="AG187" s="8"/>
      <c r="AH187" s="6"/>
      <c r="AI187" s="11">
        <f>IF(OR(AG187="",AH187=""),"",EDATE(AG187,AH187))</f>
      </c>
      <c r="AJ187" s="9">
        <f>IF(AI187="","",IF(AI187&lt;TODAY(),"En retard",IF(AI187-TODAY()&lt;=30,"Dans les 30 jours","OK")))</f>
      </c>
      <c r="AK187" s="5"/>
    </row>
    <row r="188">
      <c r="A188" s="5"/>
      <c r="B188" s="5"/>
      <c r="C188" s="5"/>
      <c r="D188" s="5"/>
      <c r="E188" s="5"/>
      <c r="F188" s="5"/>
      <c r="G188" s="5"/>
      <c r="H188" s="5"/>
      <c r="I188" s="7"/>
      <c r="J188" s="5"/>
      <c r="K188" s="10">
        <f>IF(I188="","",IF(J188="HP",ROUND(I188*0.7457,2),IF(J188="ch",ROUND(I188*0.7355,2),I188)))</f>
      </c>
      <c r="L188" s="5"/>
      <c r="M188" s="7"/>
      <c r="N188" s="5"/>
      <c r="O188" s="6"/>
      <c r="P188" s="9">
        <f>IF(OR(O188="",N188=""),"",2*INT(60*N188/O188))</f>
      </c>
      <c r="Q188" s="5"/>
      <c r="R188" s="5"/>
      <c r="S188" s="5"/>
      <c r="T188" s="5"/>
      <c r="U188" s="5"/>
      <c r="V188" s="5"/>
      <c r="W188" s="7"/>
      <c r="X188" s="5"/>
      <c r="Y188" s="5"/>
      <c r="Z188" s="5"/>
      <c r="AA188" s="5"/>
      <c r="AB188" s="7"/>
      <c r="AC188" s="9">
        <f>IF(OR(AB188="",M188=""),"",IF(AB188&gt;M188*1.25,"Au-delà de 125 % In",IF(AB188&lt;M188*0.9,"En dessous de In","OK")))</f>
      </c>
      <c r="AD188" s="5"/>
      <c r="AE188" s="5"/>
      <c r="AF188" s="8"/>
      <c r="AG188" s="8"/>
      <c r="AH188" s="6"/>
      <c r="AI188" s="11">
        <f>IF(OR(AG188="",AH188=""),"",EDATE(AG188,AH188))</f>
      </c>
      <c r="AJ188" s="9">
        <f>IF(AI188="","",IF(AI188&lt;TODAY(),"En retard",IF(AI188-TODAY()&lt;=30,"Dans les 30 jours","OK")))</f>
      </c>
      <c r="AK188" s="5"/>
    </row>
    <row r="189">
      <c r="A189" s="5"/>
      <c r="B189" s="5"/>
      <c r="C189" s="5"/>
      <c r="D189" s="5"/>
      <c r="E189" s="5"/>
      <c r="F189" s="5"/>
      <c r="G189" s="5"/>
      <c r="H189" s="5"/>
      <c r="I189" s="7"/>
      <c r="J189" s="5"/>
      <c r="K189" s="10">
        <f>IF(I189="","",IF(J189="HP",ROUND(I189*0.7457,2),IF(J189="ch",ROUND(I189*0.7355,2),I189)))</f>
      </c>
      <c r="L189" s="5"/>
      <c r="M189" s="7"/>
      <c r="N189" s="5"/>
      <c r="O189" s="6"/>
      <c r="P189" s="9">
        <f>IF(OR(O189="",N189=""),"",2*INT(60*N189/O189))</f>
      </c>
      <c r="Q189" s="5"/>
      <c r="R189" s="5"/>
      <c r="S189" s="5"/>
      <c r="T189" s="5"/>
      <c r="U189" s="5"/>
      <c r="V189" s="5"/>
      <c r="W189" s="7"/>
      <c r="X189" s="5"/>
      <c r="Y189" s="5"/>
      <c r="Z189" s="5"/>
      <c r="AA189" s="5"/>
      <c r="AB189" s="7"/>
      <c r="AC189" s="9">
        <f>IF(OR(AB189="",M189=""),"",IF(AB189&gt;M189*1.25,"Au-delà de 125 % In",IF(AB189&lt;M189*0.9,"En dessous de In","OK")))</f>
      </c>
      <c r="AD189" s="5"/>
      <c r="AE189" s="5"/>
      <c r="AF189" s="8"/>
      <c r="AG189" s="8"/>
      <c r="AH189" s="6"/>
      <c r="AI189" s="11">
        <f>IF(OR(AG189="",AH189=""),"",EDATE(AG189,AH189))</f>
      </c>
      <c r="AJ189" s="9">
        <f>IF(AI189="","",IF(AI189&lt;TODAY(),"En retard",IF(AI189-TODAY()&lt;=30,"Dans les 30 jours","OK")))</f>
      </c>
      <c r="AK189" s="5"/>
    </row>
    <row r="190">
      <c r="A190" s="5"/>
      <c r="B190" s="5"/>
      <c r="C190" s="5"/>
      <c r="D190" s="5"/>
      <c r="E190" s="5"/>
      <c r="F190" s="5"/>
      <c r="G190" s="5"/>
      <c r="H190" s="5"/>
      <c r="I190" s="7"/>
      <c r="J190" s="5"/>
      <c r="K190" s="10">
        <f>IF(I190="","",IF(J190="HP",ROUND(I190*0.7457,2),IF(J190="ch",ROUND(I190*0.7355,2),I190)))</f>
      </c>
      <c r="L190" s="5"/>
      <c r="M190" s="7"/>
      <c r="N190" s="5"/>
      <c r="O190" s="6"/>
      <c r="P190" s="9">
        <f>IF(OR(O190="",N190=""),"",2*INT(60*N190/O190))</f>
      </c>
      <c r="Q190" s="5"/>
      <c r="R190" s="5"/>
      <c r="S190" s="5"/>
      <c r="T190" s="5"/>
      <c r="U190" s="5"/>
      <c r="V190" s="5"/>
      <c r="W190" s="7"/>
      <c r="X190" s="5"/>
      <c r="Y190" s="5"/>
      <c r="Z190" s="5"/>
      <c r="AA190" s="5"/>
      <c r="AB190" s="7"/>
      <c r="AC190" s="9">
        <f>IF(OR(AB190="",M190=""),"",IF(AB190&gt;M190*1.25,"Au-delà de 125 % In",IF(AB190&lt;M190*0.9,"En dessous de In","OK")))</f>
      </c>
      <c r="AD190" s="5"/>
      <c r="AE190" s="5"/>
      <c r="AF190" s="8"/>
      <c r="AG190" s="8"/>
      <c r="AH190" s="6"/>
      <c r="AI190" s="11">
        <f>IF(OR(AG190="",AH190=""),"",EDATE(AG190,AH190))</f>
      </c>
      <c r="AJ190" s="9">
        <f>IF(AI190="","",IF(AI190&lt;TODAY(),"En retard",IF(AI190-TODAY()&lt;=30,"Dans les 30 jours","OK")))</f>
      </c>
      <c r="AK190" s="5"/>
    </row>
    <row r="191">
      <c r="A191" s="5"/>
      <c r="B191" s="5"/>
      <c r="C191" s="5"/>
      <c r="D191" s="5"/>
      <c r="E191" s="5"/>
      <c r="F191" s="5"/>
      <c r="G191" s="5"/>
      <c r="H191" s="5"/>
      <c r="I191" s="7"/>
      <c r="J191" s="5"/>
      <c r="K191" s="10">
        <f>IF(I191="","",IF(J191="HP",ROUND(I191*0.7457,2),IF(J191="ch",ROUND(I191*0.7355,2),I191)))</f>
      </c>
      <c r="L191" s="5"/>
      <c r="M191" s="7"/>
      <c r="N191" s="5"/>
      <c r="O191" s="6"/>
      <c r="P191" s="9">
        <f>IF(OR(O191="",N191=""),"",2*INT(60*N191/O191))</f>
      </c>
      <c r="Q191" s="5"/>
      <c r="R191" s="5"/>
      <c r="S191" s="5"/>
      <c r="T191" s="5"/>
      <c r="U191" s="5"/>
      <c r="V191" s="5"/>
      <c r="W191" s="7"/>
      <c r="X191" s="5"/>
      <c r="Y191" s="5"/>
      <c r="Z191" s="5"/>
      <c r="AA191" s="5"/>
      <c r="AB191" s="7"/>
      <c r="AC191" s="9">
        <f>IF(OR(AB191="",M191=""),"",IF(AB191&gt;M191*1.25,"Au-delà de 125 % In",IF(AB191&lt;M191*0.9,"En dessous de In","OK")))</f>
      </c>
      <c r="AD191" s="5"/>
      <c r="AE191" s="5"/>
      <c r="AF191" s="8"/>
      <c r="AG191" s="8"/>
      <c r="AH191" s="6"/>
      <c r="AI191" s="11">
        <f>IF(OR(AG191="",AH191=""),"",EDATE(AG191,AH191))</f>
      </c>
      <c r="AJ191" s="9">
        <f>IF(AI191="","",IF(AI191&lt;TODAY(),"En retard",IF(AI191-TODAY()&lt;=30,"Dans les 30 jours","OK")))</f>
      </c>
      <c r="AK191" s="5"/>
    </row>
    <row r="192">
      <c r="A192" s="5"/>
      <c r="B192" s="5"/>
      <c r="C192" s="5"/>
      <c r="D192" s="5"/>
      <c r="E192" s="5"/>
      <c r="F192" s="5"/>
      <c r="G192" s="5"/>
      <c r="H192" s="5"/>
      <c r="I192" s="7"/>
      <c r="J192" s="5"/>
      <c r="K192" s="10">
        <f>IF(I192="","",IF(J192="HP",ROUND(I192*0.7457,2),IF(J192="ch",ROUND(I192*0.7355,2),I192)))</f>
      </c>
      <c r="L192" s="5"/>
      <c r="M192" s="7"/>
      <c r="N192" s="5"/>
      <c r="O192" s="6"/>
      <c r="P192" s="9">
        <f>IF(OR(O192="",N192=""),"",2*INT(60*N192/O192))</f>
      </c>
      <c r="Q192" s="5"/>
      <c r="R192" s="5"/>
      <c r="S192" s="5"/>
      <c r="T192" s="5"/>
      <c r="U192" s="5"/>
      <c r="V192" s="5"/>
      <c r="W192" s="7"/>
      <c r="X192" s="5"/>
      <c r="Y192" s="5"/>
      <c r="Z192" s="5"/>
      <c r="AA192" s="5"/>
      <c r="AB192" s="7"/>
      <c r="AC192" s="9">
        <f>IF(OR(AB192="",M192=""),"",IF(AB192&gt;M192*1.25,"Au-delà de 125 % In",IF(AB192&lt;M192*0.9,"En dessous de In","OK")))</f>
      </c>
      <c r="AD192" s="5"/>
      <c r="AE192" s="5"/>
      <c r="AF192" s="8"/>
      <c r="AG192" s="8"/>
      <c r="AH192" s="6"/>
      <c r="AI192" s="11">
        <f>IF(OR(AG192="",AH192=""),"",EDATE(AG192,AH192))</f>
      </c>
      <c r="AJ192" s="9">
        <f>IF(AI192="","",IF(AI192&lt;TODAY(),"En retard",IF(AI192-TODAY()&lt;=30,"Dans les 30 jours","OK")))</f>
      </c>
      <c r="AK192" s="5"/>
    </row>
    <row r="193">
      <c r="A193" s="5"/>
      <c r="B193" s="5"/>
      <c r="C193" s="5"/>
      <c r="D193" s="5"/>
      <c r="E193" s="5"/>
      <c r="F193" s="5"/>
      <c r="G193" s="5"/>
      <c r="H193" s="5"/>
      <c r="I193" s="7"/>
      <c r="J193" s="5"/>
      <c r="K193" s="10">
        <f>IF(I193="","",IF(J193="HP",ROUND(I193*0.7457,2),IF(J193="ch",ROUND(I193*0.7355,2),I193)))</f>
      </c>
      <c r="L193" s="5"/>
      <c r="M193" s="7"/>
      <c r="N193" s="5"/>
      <c r="O193" s="6"/>
      <c r="P193" s="9">
        <f>IF(OR(O193="",N193=""),"",2*INT(60*N193/O193))</f>
      </c>
      <c r="Q193" s="5"/>
      <c r="R193" s="5"/>
      <c r="S193" s="5"/>
      <c r="T193" s="5"/>
      <c r="U193" s="5"/>
      <c r="V193" s="5"/>
      <c r="W193" s="7"/>
      <c r="X193" s="5"/>
      <c r="Y193" s="5"/>
      <c r="Z193" s="5"/>
      <c r="AA193" s="5"/>
      <c r="AB193" s="7"/>
      <c r="AC193" s="9">
        <f>IF(OR(AB193="",M193=""),"",IF(AB193&gt;M193*1.25,"Au-delà de 125 % In",IF(AB193&lt;M193*0.9,"En dessous de In","OK")))</f>
      </c>
      <c r="AD193" s="5"/>
      <c r="AE193" s="5"/>
      <c r="AF193" s="8"/>
      <c r="AG193" s="8"/>
      <c r="AH193" s="6"/>
      <c r="AI193" s="11">
        <f>IF(OR(AG193="",AH193=""),"",EDATE(AG193,AH193))</f>
      </c>
      <c r="AJ193" s="9">
        <f>IF(AI193="","",IF(AI193&lt;TODAY(),"En retard",IF(AI193-TODAY()&lt;=30,"Dans les 30 jours","OK")))</f>
      </c>
      <c r="AK193" s="5"/>
    </row>
    <row r="194">
      <c r="A194" s="5"/>
      <c r="B194" s="5"/>
      <c r="C194" s="5"/>
      <c r="D194" s="5"/>
      <c r="E194" s="5"/>
      <c r="F194" s="5"/>
      <c r="G194" s="5"/>
      <c r="H194" s="5"/>
      <c r="I194" s="7"/>
      <c r="J194" s="5"/>
      <c r="K194" s="10">
        <f>IF(I194="","",IF(J194="HP",ROUND(I194*0.7457,2),IF(J194="ch",ROUND(I194*0.7355,2),I194)))</f>
      </c>
      <c r="L194" s="5"/>
      <c r="M194" s="7"/>
      <c r="N194" s="5"/>
      <c r="O194" s="6"/>
      <c r="P194" s="9">
        <f>IF(OR(O194="",N194=""),"",2*INT(60*N194/O194))</f>
      </c>
      <c r="Q194" s="5"/>
      <c r="R194" s="5"/>
      <c r="S194" s="5"/>
      <c r="T194" s="5"/>
      <c r="U194" s="5"/>
      <c r="V194" s="5"/>
      <c r="W194" s="7"/>
      <c r="X194" s="5"/>
      <c r="Y194" s="5"/>
      <c r="Z194" s="5"/>
      <c r="AA194" s="5"/>
      <c r="AB194" s="7"/>
      <c r="AC194" s="9">
        <f>IF(OR(AB194="",M194=""),"",IF(AB194&gt;M194*1.25,"Au-delà de 125 % In",IF(AB194&lt;M194*0.9,"En dessous de In","OK")))</f>
      </c>
      <c r="AD194" s="5"/>
      <c r="AE194" s="5"/>
      <c r="AF194" s="8"/>
      <c r="AG194" s="8"/>
      <c r="AH194" s="6"/>
      <c r="AI194" s="11">
        <f>IF(OR(AG194="",AH194=""),"",EDATE(AG194,AH194))</f>
      </c>
      <c r="AJ194" s="9">
        <f>IF(AI194="","",IF(AI194&lt;TODAY(),"En retard",IF(AI194-TODAY()&lt;=30,"Dans les 30 jours","OK")))</f>
      </c>
      <c r="AK194" s="5"/>
    </row>
    <row r="195">
      <c r="A195" s="5"/>
      <c r="B195" s="5"/>
      <c r="C195" s="5"/>
      <c r="D195" s="5"/>
      <c r="E195" s="5"/>
      <c r="F195" s="5"/>
      <c r="G195" s="5"/>
      <c r="H195" s="5"/>
      <c r="I195" s="7"/>
      <c r="J195" s="5"/>
      <c r="K195" s="10">
        <f>IF(I195="","",IF(J195="HP",ROUND(I195*0.7457,2),IF(J195="ch",ROUND(I195*0.7355,2),I195)))</f>
      </c>
      <c r="L195" s="5"/>
      <c r="M195" s="7"/>
      <c r="N195" s="5"/>
      <c r="O195" s="6"/>
      <c r="P195" s="9">
        <f>IF(OR(O195="",N195=""),"",2*INT(60*N195/O195))</f>
      </c>
      <c r="Q195" s="5"/>
      <c r="R195" s="5"/>
      <c r="S195" s="5"/>
      <c r="T195" s="5"/>
      <c r="U195" s="5"/>
      <c r="V195" s="5"/>
      <c r="W195" s="7"/>
      <c r="X195" s="5"/>
      <c r="Y195" s="5"/>
      <c r="Z195" s="5"/>
      <c r="AA195" s="5"/>
      <c r="AB195" s="7"/>
      <c r="AC195" s="9">
        <f>IF(OR(AB195="",M195=""),"",IF(AB195&gt;M195*1.25,"Au-delà de 125 % In",IF(AB195&lt;M195*0.9,"En dessous de In","OK")))</f>
      </c>
      <c r="AD195" s="5"/>
      <c r="AE195" s="5"/>
      <c r="AF195" s="8"/>
      <c r="AG195" s="8"/>
      <c r="AH195" s="6"/>
      <c r="AI195" s="11">
        <f>IF(OR(AG195="",AH195=""),"",EDATE(AG195,AH195))</f>
      </c>
      <c r="AJ195" s="9">
        <f>IF(AI195="","",IF(AI195&lt;TODAY(),"En retard",IF(AI195-TODAY()&lt;=30,"Dans les 30 jours","OK")))</f>
      </c>
      <c r="AK195" s="5"/>
    </row>
    <row r="196">
      <c r="A196" s="5"/>
      <c r="B196" s="5"/>
      <c r="C196" s="5"/>
      <c r="D196" s="5"/>
      <c r="E196" s="5"/>
      <c r="F196" s="5"/>
      <c r="G196" s="5"/>
      <c r="H196" s="5"/>
      <c r="I196" s="7"/>
      <c r="J196" s="5"/>
      <c r="K196" s="10">
        <f>IF(I196="","",IF(J196="HP",ROUND(I196*0.7457,2),IF(J196="ch",ROUND(I196*0.7355,2),I196)))</f>
      </c>
      <c r="L196" s="5"/>
      <c r="M196" s="7"/>
      <c r="N196" s="5"/>
      <c r="O196" s="6"/>
      <c r="P196" s="9">
        <f>IF(OR(O196="",N196=""),"",2*INT(60*N196/O196))</f>
      </c>
      <c r="Q196" s="5"/>
      <c r="R196" s="5"/>
      <c r="S196" s="5"/>
      <c r="T196" s="5"/>
      <c r="U196" s="5"/>
      <c r="V196" s="5"/>
      <c r="W196" s="7"/>
      <c r="X196" s="5"/>
      <c r="Y196" s="5"/>
      <c r="Z196" s="5"/>
      <c r="AA196" s="5"/>
      <c r="AB196" s="7"/>
      <c r="AC196" s="9">
        <f>IF(OR(AB196="",M196=""),"",IF(AB196&gt;M196*1.25,"Au-delà de 125 % In",IF(AB196&lt;M196*0.9,"En dessous de In","OK")))</f>
      </c>
      <c r="AD196" s="5"/>
      <c r="AE196" s="5"/>
      <c r="AF196" s="8"/>
      <c r="AG196" s="8"/>
      <c r="AH196" s="6"/>
      <c r="AI196" s="11">
        <f>IF(OR(AG196="",AH196=""),"",EDATE(AG196,AH196))</f>
      </c>
      <c r="AJ196" s="9">
        <f>IF(AI196="","",IF(AI196&lt;TODAY(),"En retard",IF(AI196-TODAY()&lt;=30,"Dans les 30 jours","OK")))</f>
      </c>
      <c r="AK196" s="5"/>
    </row>
    <row r="197">
      <c r="A197" s="5"/>
      <c r="B197" s="5"/>
      <c r="C197" s="5"/>
      <c r="D197" s="5"/>
      <c r="E197" s="5"/>
      <c r="F197" s="5"/>
      <c r="G197" s="5"/>
      <c r="H197" s="5"/>
      <c r="I197" s="7"/>
      <c r="J197" s="5"/>
      <c r="K197" s="10">
        <f>IF(I197="","",IF(J197="HP",ROUND(I197*0.7457,2),IF(J197="ch",ROUND(I197*0.7355,2),I197)))</f>
      </c>
      <c r="L197" s="5"/>
      <c r="M197" s="7"/>
      <c r="N197" s="5"/>
      <c r="O197" s="6"/>
      <c r="P197" s="9">
        <f>IF(OR(O197="",N197=""),"",2*INT(60*N197/O197))</f>
      </c>
      <c r="Q197" s="5"/>
      <c r="R197" s="5"/>
      <c r="S197" s="5"/>
      <c r="T197" s="5"/>
      <c r="U197" s="5"/>
      <c r="V197" s="5"/>
      <c r="W197" s="7"/>
      <c r="X197" s="5"/>
      <c r="Y197" s="5"/>
      <c r="Z197" s="5"/>
      <c r="AA197" s="5"/>
      <c r="AB197" s="7"/>
      <c r="AC197" s="9">
        <f>IF(OR(AB197="",M197=""),"",IF(AB197&gt;M197*1.25,"Au-delà de 125 % In",IF(AB197&lt;M197*0.9,"En dessous de In","OK")))</f>
      </c>
      <c r="AD197" s="5"/>
      <c r="AE197" s="5"/>
      <c r="AF197" s="8"/>
      <c r="AG197" s="8"/>
      <c r="AH197" s="6"/>
      <c r="AI197" s="11">
        <f>IF(OR(AG197="",AH197=""),"",EDATE(AG197,AH197))</f>
      </c>
      <c r="AJ197" s="9">
        <f>IF(AI197="","",IF(AI197&lt;TODAY(),"En retard",IF(AI197-TODAY()&lt;=30,"Dans les 30 jours","OK")))</f>
      </c>
      <c r="AK197" s="5"/>
    </row>
    <row r="198">
      <c r="A198" s="5"/>
      <c r="B198" s="5"/>
      <c r="C198" s="5"/>
      <c r="D198" s="5"/>
      <c r="E198" s="5"/>
      <c r="F198" s="5"/>
      <c r="G198" s="5"/>
      <c r="H198" s="5"/>
      <c r="I198" s="7"/>
      <c r="J198" s="5"/>
      <c r="K198" s="10">
        <f>IF(I198="","",IF(J198="HP",ROUND(I198*0.7457,2),IF(J198="ch",ROUND(I198*0.7355,2),I198)))</f>
      </c>
      <c r="L198" s="5"/>
      <c r="M198" s="7"/>
      <c r="N198" s="5"/>
      <c r="O198" s="6"/>
      <c r="P198" s="9">
        <f>IF(OR(O198="",N198=""),"",2*INT(60*N198/O198))</f>
      </c>
      <c r="Q198" s="5"/>
      <c r="R198" s="5"/>
      <c r="S198" s="5"/>
      <c r="T198" s="5"/>
      <c r="U198" s="5"/>
      <c r="V198" s="5"/>
      <c r="W198" s="7"/>
      <c r="X198" s="5"/>
      <c r="Y198" s="5"/>
      <c r="Z198" s="5"/>
      <c r="AA198" s="5"/>
      <c r="AB198" s="7"/>
      <c r="AC198" s="9">
        <f>IF(OR(AB198="",M198=""),"",IF(AB198&gt;M198*1.25,"Au-delà de 125 % In",IF(AB198&lt;M198*0.9,"En dessous de In","OK")))</f>
      </c>
      <c r="AD198" s="5"/>
      <c r="AE198" s="5"/>
      <c r="AF198" s="8"/>
      <c r="AG198" s="8"/>
      <c r="AH198" s="6"/>
      <c r="AI198" s="11">
        <f>IF(OR(AG198="",AH198=""),"",EDATE(AG198,AH198))</f>
      </c>
      <c r="AJ198" s="9">
        <f>IF(AI198="","",IF(AI198&lt;TODAY(),"En retard",IF(AI198-TODAY()&lt;=30,"Dans les 30 jours","OK")))</f>
      </c>
      <c r="AK198" s="5"/>
    </row>
    <row r="199">
      <c r="A199" s="5"/>
      <c r="B199" s="5"/>
      <c r="C199" s="5"/>
      <c r="D199" s="5"/>
      <c r="E199" s="5"/>
      <c r="F199" s="5"/>
      <c r="G199" s="5"/>
      <c r="H199" s="5"/>
      <c r="I199" s="7"/>
      <c r="J199" s="5"/>
      <c r="K199" s="10">
        <f>IF(I199="","",IF(J199="HP",ROUND(I199*0.7457,2),IF(J199="ch",ROUND(I199*0.7355,2),I199)))</f>
      </c>
      <c r="L199" s="5"/>
      <c r="M199" s="7"/>
      <c r="N199" s="5"/>
      <c r="O199" s="6"/>
      <c r="P199" s="9">
        <f>IF(OR(O199="",N199=""),"",2*INT(60*N199/O199))</f>
      </c>
      <c r="Q199" s="5"/>
      <c r="R199" s="5"/>
      <c r="S199" s="5"/>
      <c r="T199" s="5"/>
      <c r="U199" s="5"/>
      <c r="V199" s="5"/>
      <c r="W199" s="7"/>
      <c r="X199" s="5"/>
      <c r="Y199" s="5"/>
      <c r="Z199" s="5"/>
      <c r="AA199" s="5"/>
      <c r="AB199" s="7"/>
      <c r="AC199" s="9">
        <f>IF(OR(AB199="",M199=""),"",IF(AB199&gt;M199*1.25,"Au-delà de 125 % In",IF(AB199&lt;M199*0.9,"En dessous de In","OK")))</f>
      </c>
      <c r="AD199" s="5"/>
      <c r="AE199" s="5"/>
      <c r="AF199" s="8"/>
      <c r="AG199" s="8"/>
      <c r="AH199" s="6"/>
      <c r="AI199" s="11">
        <f>IF(OR(AG199="",AH199=""),"",EDATE(AG199,AH199))</f>
      </c>
      <c r="AJ199" s="9">
        <f>IF(AI199="","",IF(AI199&lt;TODAY(),"En retard",IF(AI199-TODAY()&lt;=30,"Dans les 30 jours","OK")))</f>
      </c>
      <c r="AK199" s="5"/>
    </row>
    <row r="200">
      <c r="A200" s="5"/>
      <c r="B200" s="5"/>
      <c r="C200" s="5"/>
      <c r="D200" s="5"/>
      <c r="E200" s="5"/>
      <c r="F200" s="5"/>
      <c r="G200" s="5"/>
      <c r="H200" s="5"/>
      <c r="I200" s="7"/>
      <c r="J200" s="5"/>
      <c r="K200" s="10">
        <f>IF(I200="","",IF(J200="HP",ROUND(I200*0.7457,2),IF(J200="ch",ROUND(I200*0.7355,2),I200)))</f>
      </c>
      <c r="L200" s="5"/>
      <c r="M200" s="7"/>
      <c r="N200" s="5"/>
      <c r="O200" s="6"/>
      <c r="P200" s="9">
        <f>IF(OR(O200="",N200=""),"",2*INT(60*N200/O200))</f>
      </c>
      <c r="Q200" s="5"/>
      <c r="R200" s="5"/>
      <c r="S200" s="5"/>
      <c r="T200" s="5"/>
      <c r="U200" s="5"/>
      <c r="V200" s="5"/>
      <c r="W200" s="7"/>
      <c r="X200" s="5"/>
      <c r="Y200" s="5"/>
      <c r="Z200" s="5"/>
      <c r="AA200" s="5"/>
      <c r="AB200" s="7"/>
      <c r="AC200" s="9">
        <f>IF(OR(AB200="",M200=""),"",IF(AB200&gt;M200*1.25,"Au-delà de 125 % In",IF(AB200&lt;M200*0.9,"En dessous de In","OK")))</f>
      </c>
      <c r="AD200" s="5"/>
      <c r="AE200" s="5"/>
      <c r="AF200" s="8"/>
      <c r="AG200" s="8"/>
      <c r="AH200" s="6"/>
      <c r="AI200" s="11">
        <f>IF(OR(AG200="",AH200=""),"",EDATE(AG200,AH200))</f>
      </c>
      <c r="AJ200" s="9">
        <f>IF(AI200="","",IF(AI200&lt;TODAY(),"En retard",IF(AI200-TODAY()&lt;=30,"Dans les 30 jours","OK")))</f>
      </c>
      <c r="AK200" s="5"/>
    </row>
    <row r="201">
      <c r="A201" s="5"/>
      <c r="B201" s="5"/>
      <c r="C201" s="5"/>
      <c r="D201" s="5"/>
      <c r="E201" s="5"/>
      <c r="F201" s="5"/>
      <c r="G201" s="5"/>
      <c r="H201" s="5"/>
      <c r="I201" s="7"/>
      <c r="J201" s="5"/>
      <c r="K201" s="10">
        <f>IF(I201="","",IF(J201="HP",ROUND(I201*0.7457,2),IF(J201="ch",ROUND(I201*0.7355,2),I201)))</f>
      </c>
      <c r="L201" s="5"/>
      <c r="M201" s="7"/>
      <c r="N201" s="5"/>
      <c r="O201" s="6"/>
      <c r="P201" s="9">
        <f>IF(OR(O201="",N201=""),"",2*INT(60*N201/O201))</f>
      </c>
      <c r="Q201" s="5"/>
      <c r="R201" s="5"/>
      <c r="S201" s="5"/>
      <c r="T201" s="5"/>
      <c r="U201" s="5"/>
      <c r="V201" s="5"/>
      <c r="W201" s="7"/>
      <c r="X201" s="5"/>
      <c r="Y201" s="5"/>
      <c r="Z201" s="5"/>
      <c r="AA201" s="5"/>
      <c r="AB201" s="7"/>
      <c r="AC201" s="9">
        <f>IF(OR(AB201="",M201=""),"",IF(AB201&gt;M201*1.25,"Au-delà de 125 % In",IF(AB201&lt;M201*0.9,"En dessous de In","OK")))</f>
      </c>
      <c r="AD201" s="5"/>
      <c r="AE201" s="5"/>
      <c r="AF201" s="8"/>
      <c r="AG201" s="8"/>
      <c r="AH201" s="6"/>
      <c r="AI201" s="11">
        <f>IF(OR(AG201="",AH201=""),"",EDATE(AG201,AH201))</f>
      </c>
      <c r="AJ201" s="9">
        <f>IF(AI201="","",IF(AI201&lt;TODAY(),"En retard",IF(AI201-TODAY()&lt;=30,"Dans les 30 jours","OK")))</f>
      </c>
      <c r="AK201" s="5"/>
    </row>
    <row r="202">
      <c r="A202" s="5"/>
      <c r="B202" s="5"/>
      <c r="C202" s="5"/>
      <c r="D202" s="5"/>
      <c r="E202" s="5"/>
      <c r="F202" s="5"/>
      <c r="G202" s="5"/>
      <c r="H202" s="5"/>
      <c r="I202" s="7"/>
      <c r="J202" s="5"/>
      <c r="K202" s="10">
        <f>IF(I202="","",IF(J202="HP",ROUND(I202*0.7457,2),IF(J202="ch",ROUND(I202*0.7355,2),I202)))</f>
      </c>
      <c r="L202" s="5"/>
      <c r="M202" s="7"/>
      <c r="N202" s="5"/>
      <c r="O202" s="6"/>
      <c r="P202" s="9">
        <f>IF(OR(O202="",N202=""),"",2*INT(60*N202/O202))</f>
      </c>
      <c r="Q202" s="5"/>
      <c r="R202" s="5"/>
      <c r="S202" s="5"/>
      <c r="T202" s="5"/>
      <c r="U202" s="5"/>
      <c r="V202" s="5"/>
      <c r="W202" s="7"/>
      <c r="X202" s="5"/>
      <c r="Y202" s="5"/>
      <c r="Z202" s="5"/>
      <c r="AA202" s="5"/>
      <c r="AB202" s="7"/>
      <c r="AC202" s="9">
        <f>IF(OR(AB202="",M202=""),"",IF(AB202&gt;M202*1.25,"Au-delà de 125 % In",IF(AB202&lt;M202*0.9,"En dessous de In","OK")))</f>
      </c>
      <c r="AD202" s="5"/>
      <c r="AE202" s="5"/>
      <c r="AF202" s="8"/>
      <c r="AG202" s="8"/>
      <c r="AH202" s="6"/>
      <c r="AI202" s="11">
        <f>IF(OR(AG202="",AH202=""),"",EDATE(AG202,AH202))</f>
      </c>
      <c r="AJ202" s="9">
        <f>IF(AI202="","",IF(AI202&lt;TODAY(),"En retard",IF(AI202-TODAY()&lt;=30,"Dans les 30 jours","OK")))</f>
      </c>
      <c r="AK202" s="5"/>
    </row>
    <row r="203">
      <c r="A203" s="5"/>
      <c r="B203" s="5"/>
      <c r="C203" s="5"/>
      <c r="D203" s="5"/>
      <c r="E203" s="5"/>
      <c r="F203" s="5"/>
      <c r="G203" s="5"/>
      <c r="H203" s="5"/>
      <c r="I203" s="7"/>
      <c r="J203" s="5"/>
      <c r="K203" s="10">
        <f>IF(I203="","",IF(J203="HP",ROUND(I203*0.7457,2),IF(J203="ch",ROUND(I203*0.7355,2),I203)))</f>
      </c>
      <c r="L203" s="5"/>
      <c r="M203" s="7"/>
      <c r="N203" s="5"/>
      <c r="O203" s="6"/>
      <c r="P203" s="9">
        <f>IF(OR(O203="",N203=""),"",2*INT(60*N203/O203))</f>
      </c>
      <c r="Q203" s="5"/>
      <c r="R203" s="5"/>
      <c r="S203" s="5"/>
      <c r="T203" s="5"/>
      <c r="U203" s="5"/>
      <c r="V203" s="5"/>
      <c r="W203" s="7"/>
      <c r="X203" s="5"/>
      <c r="Y203" s="5"/>
      <c r="Z203" s="5"/>
      <c r="AA203" s="5"/>
      <c r="AB203" s="7"/>
      <c r="AC203" s="9">
        <f>IF(OR(AB203="",M203=""),"",IF(AB203&gt;M203*1.25,"Au-delà de 125 % In",IF(AB203&lt;M203*0.9,"En dessous de In","OK")))</f>
      </c>
      <c r="AD203" s="5"/>
      <c r="AE203" s="5"/>
      <c r="AF203" s="8"/>
      <c r="AG203" s="8"/>
      <c r="AH203" s="6"/>
      <c r="AI203" s="11">
        <f>IF(OR(AG203="",AH203=""),"",EDATE(AG203,AH203))</f>
      </c>
      <c r="AJ203" s="9">
        <f>IF(AI203="","",IF(AI203&lt;TODAY(),"En retard",IF(AI203-TODAY()&lt;=30,"Dans les 30 jours","OK")))</f>
      </c>
      <c r="AK203" s="5"/>
    </row>
    <row r="204">
      <c r="A204" s="5"/>
      <c r="B204" s="5"/>
      <c r="C204" s="5"/>
      <c r="D204" s="5"/>
      <c r="E204" s="5"/>
      <c r="F204" s="5"/>
      <c r="G204" s="5"/>
      <c r="H204" s="5"/>
      <c r="I204" s="7"/>
      <c r="J204" s="5"/>
      <c r="K204" s="10">
        <f>IF(I204="","",IF(J204="HP",ROUND(I204*0.7457,2),IF(J204="ch",ROUND(I204*0.7355,2),I204)))</f>
      </c>
      <c r="L204" s="5"/>
      <c r="M204" s="7"/>
      <c r="N204" s="5"/>
      <c r="O204" s="6"/>
      <c r="P204" s="9">
        <f>IF(OR(O204="",N204=""),"",2*INT(60*N204/O204))</f>
      </c>
      <c r="Q204" s="5"/>
      <c r="R204" s="5"/>
      <c r="S204" s="5"/>
      <c r="T204" s="5"/>
      <c r="U204" s="5"/>
      <c r="V204" s="5"/>
      <c r="W204" s="7"/>
      <c r="X204" s="5"/>
      <c r="Y204" s="5"/>
      <c r="Z204" s="5"/>
      <c r="AA204" s="5"/>
      <c r="AB204" s="7"/>
      <c r="AC204" s="9">
        <f>IF(OR(AB204="",M204=""),"",IF(AB204&gt;M204*1.25,"Au-delà de 125 % In",IF(AB204&lt;M204*0.9,"En dessous de In","OK")))</f>
      </c>
      <c r="AD204" s="5"/>
      <c r="AE204" s="5"/>
      <c r="AF204" s="8"/>
      <c r="AG204" s="8"/>
      <c r="AH204" s="6"/>
      <c r="AI204" s="11">
        <f>IF(OR(AG204="",AH204=""),"",EDATE(AG204,AH204))</f>
      </c>
      <c r="AJ204" s="9">
        <f>IF(AI204="","",IF(AI204&lt;TODAY(),"En retard",IF(AI204-TODAY()&lt;=30,"Dans les 30 jours","OK")))</f>
      </c>
      <c r="AK204" s="5"/>
    </row>
    <row r="205">
      <c r="A205" s="5"/>
      <c r="B205" s="5"/>
      <c r="C205" s="5"/>
      <c r="D205" s="5"/>
      <c r="E205" s="5"/>
      <c r="F205" s="5"/>
      <c r="G205" s="5"/>
      <c r="H205" s="5"/>
      <c r="I205" s="7"/>
      <c r="J205" s="5"/>
      <c r="K205" s="10">
        <f>IF(I205="","",IF(J205="HP",ROUND(I205*0.7457,2),IF(J205="ch",ROUND(I205*0.7355,2),I205)))</f>
      </c>
      <c r="L205" s="5"/>
      <c r="M205" s="7"/>
      <c r="N205" s="5"/>
      <c r="O205" s="6"/>
      <c r="P205" s="9">
        <f>IF(OR(O205="",N205=""),"",2*INT(60*N205/O205))</f>
      </c>
      <c r="Q205" s="5"/>
      <c r="R205" s="5"/>
      <c r="S205" s="5"/>
      <c r="T205" s="5"/>
      <c r="U205" s="5"/>
      <c r="V205" s="5"/>
      <c r="W205" s="7"/>
      <c r="X205" s="5"/>
      <c r="Y205" s="5"/>
      <c r="Z205" s="5"/>
      <c r="AA205" s="5"/>
      <c r="AB205" s="7"/>
      <c r="AC205" s="9">
        <f>IF(OR(AB205="",M205=""),"",IF(AB205&gt;M205*1.25,"Au-delà de 125 % In",IF(AB205&lt;M205*0.9,"En dessous de In","OK")))</f>
      </c>
      <c r="AD205" s="5"/>
      <c r="AE205" s="5"/>
      <c r="AF205" s="8"/>
      <c r="AG205" s="8"/>
      <c r="AH205" s="6"/>
      <c r="AI205" s="11">
        <f>IF(OR(AG205="",AH205=""),"",EDATE(AG205,AH205))</f>
      </c>
      <c r="AJ205" s="9">
        <f>IF(AI205="","",IF(AI205&lt;TODAY(),"En retard",IF(AI205-TODAY()&lt;=30,"Dans les 30 jours","OK")))</f>
      </c>
      <c r="AK205" s="5"/>
    </row>
    <row r="206">
      <c r="A206" s="5"/>
      <c r="B206" s="5"/>
      <c r="C206" s="5"/>
      <c r="D206" s="5"/>
      <c r="E206" s="5"/>
      <c r="F206" s="5"/>
      <c r="G206" s="5"/>
      <c r="H206" s="5"/>
      <c r="I206" s="7"/>
      <c r="J206" s="5"/>
      <c r="K206" s="10">
        <f>IF(I206="","",IF(J206="HP",ROUND(I206*0.7457,2),IF(J206="ch",ROUND(I206*0.7355,2),I206)))</f>
      </c>
      <c r="L206" s="5"/>
      <c r="M206" s="7"/>
      <c r="N206" s="5"/>
      <c r="O206" s="6"/>
      <c r="P206" s="9">
        <f>IF(OR(O206="",N206=""),"",2*INT(60*N206/O206))</f>
      </c>
      <c r="Q206" s="5"/>
      <c r="R206" s="5"/>
      <c r="S206" s="5"/>
      <c r="T206" s="5"/>
      <c r="U206" s="5"/>
      <c r="V206" s="5"/>
      <c r="W206" s="7"/>
      <c r="X206" s="5"/>
      <c r="Y206" s="5"/>
      <c r="Z206" s="5"/>
      <c r="AA206" s="5"/>
      <c r="AB206" s="7"/>
      <c r="AC206" s="9">
        <f>IF(OR(AB206="",M206=""),"",IF(AB206&gt;M206*1.25,"Au-delà de 125 % In",IF(AB206&lt;M206*0.9,"En dessous de In","OK")))</f>
      </c>
      <c r="AD206" s="5"/>
      <c r="AE206" s="5"/>
      <c r="AF206" s="8"/>
      <c r="AG206" s="8"/>
      <c r="AH206" s="6"/>
      <c r="AI206" s="11">
        <f>IF(OR(AG206="",AH206=""),"",EDATE(AG206,AH206))</f>
      </c>
      <c r="AJ206" s="9">
        <f>IF(AI206="","",IF(AI206&lt;TODAY(),"En retard",IF(AI206-TODAY()&lt;=30,"Dans les 30 jours","OK")))</f>
      </c>
      <c r="AK206" s="5"/>
    </row>
    <row r="207">
      <c r="A207" s="5"/>
      <c r="B207" s="5"/>
      <c r="C207" s="5"/>
      <c r="D207" s="5"/>
      <c r="E207" s="5"/>
      <c r="F207" s="5"/>
      <c r="G207" s="5"/>
      <c r="H207" s="5"/>
      <c r="I207" s="7"/>
      <c r="J207" s="5"/>
      <c r="K207" s="10">
        <f>IF(I207="","",IF(J207="HP",ROUND(I207*0.7457,2),IF(J207="ch",ROUND(I207*0.7355,2),I207)))</f>
      </c>
      <c r="L207" s="5"/>
      <c r="M207" s="7"/>
      <c r="N207" s="5"/>
      <c r="O207" s="6"/>
      <c r="P207" s="9">
        <f>IF(OR(O207="",N207=""),"",2*INT(60*N207/O207))</f>
      </c>
      <c r="Q207" s="5"/>
      <c r="R207" s="5"/>
      <c r="S207" s="5"/>
      <c r="T207" s="5"/>
      <c r="U207" s="5"/>
      <c r="V207" s="5"/>
      <c r="W207" s="7"/>
      <c r="X207" s="5"/>
      <c r="Y207" s="5"/>
      <c r="Z207" s="5"/>
      <c r="AA207" s="5"/>
      <c r="AB207" s="7"/>
      <c r="AC207" s="9">
        <f>IF(OR(AB207="",M207=""),"",IF(AB207&gt;M207*1.25,"Au-delà de 125 % In",IF(AB207&lt;M207*0.9,"En dessous de In","OK")))</f>
      </c>
      <c r="AD207" s="5"/>
      <c r="AE207" s="5"/>
      <c r="AF207" s="8"/>
      <c r="AG207" s="8"/>
      <c r="AH207" s="6"/>
      <c r="AI207" s="11">
        <f>IF(OR(AG207="",AH207=""),"",EDATE(AG207,AH207))</f>
      </c>
      <c r="AJ207" s="9">
        <f>IF(AI207="","",IF(AI207&lt;TODAY(),"En retard",IF(AI207-TODAY()&lt;=30,"Dans les 30 jours","OK")))</f>
      </c>
      <c r="AK207" s="5"/>
    </row>
    <row r="208">
      <c r="A208" s="5"/>
      <c r="B208" s="5"/>
      <c r="C208" s="5"/>
      <c r="D208" s="5"/>
      <c r="E208" s="5"/>
      <c r="F208" s="5"/>
      <c r="G208" s="5"/>
      <c r="H208" s="5"/>
      <c r="I208" s="7"/>
      <c r="J208" s="5"/>
      <c r="K208" s="10">
        <f>IF(I208="","",IF(J208="HP",ROUND(I208*0.7457,2),IF(J208="ch",ROUND(I208*0.7355,2),I208)))</f>
      </c>
      <c r="L208" s="5"/>
      <c r="M208" s="7"/>
      <c r="N208" s="5"/>
      <c r="O208" s="6"/>
      <c r="P208" s="9">
        <f>IF(OR(O208="",N208=""),"",2*INT(60*N208/O208))</f>
      </c>
      <c r="Q208" s="5"/>
      <c r="R208" s="5"/>
      <c r="S208" s="5"/>
      <c r="T208" s="5"/>
      <c r="U208" s="5"/>
      <c r="V208" s="5"/>
      <c r="W208" s="7"/>
      <c r="X208" s="5"/>
      <c r="Y208" s="5"/>
      <c r="Z208" s="5"/>
      <c r="AA208" s="5"/>
      <c r="AB208" s="7"/>
      <c r="AC208" s="9">
        <f>IF(OR(AB208="",M208=""),"",IF(AB208&gt;M208*1.25,"Au-delà de 125 % In",IF(AB208&lt;M208*0.9,"En dessous de In","OK")))</f>
      </c>
      <c r="AD208" s="5"/>
      <c r="AE208" s="5"/>
      <c r="AF208" s="8"/>
      <c r="AG208" s="8"/>
      <c r="AH208" s="6"/>
      <c r="AI208" s="11">
        <f>IF(OR(AG208="",AH208=""),"",EDATE(AG208,AH208))</f>
      </c>
      <c r="AJ208" s="9">
        <f>IF(AI208="","",IF(AI208&lt;TODAY(),"En retard",IF(AI208-TODAY()&lt;=30,"Dans les 30 jours","OK")))</f>
      </c>
      <c r="AK208" s="5"/>
    </row>
    <row r="209">
      <c r="A209" s="5"/>
      <c r="B209" s="5"/>
      <c r="C209" s="5"/>
      <c r="D209" s="5"/>
      <c r="E209" s="5"/>
      <c r="F209" s="5"/>
      <c r="G209" s="5"/>
      <c r="H209" s="5"/>
      <c r="I209" s="7"/>
      <c r="J209" s="5"/>
      <c r="K209" s="10">
        <f>IF(I209="","",IF(J209="HP",ROUND(I209*0.7457,2),IF(J209="ch",ROUND(I209*0.7355,2),I209)))</f>
      </c>
      <c r="L209" s="5"/>
      <c r="M209" s="7"/>
      <c r="N209" s="5"/>
      <c r="O209" s="6"/>
      <c r="P209" s="9">
        <f>IF(OR(O209="",N209=""),"",2*INT(60*N209/O209))</f>
      </c>
      <c r="Q209" s="5"/>
      <c r="R209" s="5"/>
      <c r="S209" s="5"/>
      <c r="T209" s="5"/>
      <c r="U209" s="5"/>
      <c r="V209" s="5"/>
      <c r="W209" s="7"/>
      <c r="X209" s="5"/>
      <c r="Y209" s="5"/>
      <c r="Z209" s="5"/>
      <c r="AA209" s="5"/>
      <c r="AB209" s="7"/>
      <c r="AC209" s="9">
        <f>IF(OR(AB209="",M209=""),"",IF(AB209&gt;M209*1.25,"Au-delà de 125 % In",IF(AB209&lt;M209*0.9,"En dessous de In","OK")))</f>
      </c>
      <c r="AD209" s="5"/>
      <c r="AE209" s="5"/>
      <c r="AF209" s="8"/>
      <c r="AG209" s="8"/>
      <c r="AH209" s="6"/>
      <c r="AI209" s="11">
        <f>IF(OR(AG209="",AH209=""),"",EDATE(AG209,AH209))</f>
      </c>
      <c r="AJ209" s="9">
        <f>IF(AI209="","",IF(AI209&lt;TODAY(),"En retard",IF(AI209-TODAY()&lt;=30,"Dans les 30 jours","OK")))</f>
      </c>
      <c r="AK209" s="5"/>
    </row>
    <row r="210">
      <c r="A210" s="5"/>
      <c r="B210" s="5"/>
      <c r="C210" s="5"/>
      <c r="D210" s="5"/>
      <c r="E210" s="5"/>
      <c r="F210" s="5"/>
      <c r="G210" s="5"/>
      <c r="H210" s="5"/>
      <c r="I210" s="7"/>
      <c r="J210" s="5"/>
      <c r="K210" s="10">
        <f>IF(I210="","",IF(J210="HP",ROUND(I210*0.7457,2),IF(J210="ch",ROUND(I210*0.7355,2),I210)))</f>
      </c>
      <c r="L210" s="5"/>
      <c r="M210" s="7"/>
      <c r="N210" s="5"/>
      <c r="O210" s="6"/>
      <c r="P210" s="9">
        <f>IF(OR(O210="",N210=""),"",2*INT(60*N210/O210))</f>
      </c>
      <c r="Q210" s="5"/>
      <c r="R210" s="5"/>
      <c r="S210" s="5"/>
      <c r="T210" s="5"/>
      <c r="U210" s="5"/>
      <c r="V210" s="5"/>
      <c r="W210" s="7"/>
      <c r="X210" s="5"/>
      <c r="Y210" s="5"/>
      <c r="Z210" s="5"/>
      <c r="AA210" s="5"/>
      <c r="AB210" s="7"/>
      <c r="AC210" s="9">
        <f>IF(OR(AB210="",M210=""),"",IF(AB210&gt;M210*1.25,"Au-delà de 125 % In",IF(AB210&lt;M210*0.9,"En dessous de In","OK")))</f>
      </c>
      <c r="AD210" s="5"/>
      <c r="AE210" s="5"/>
      <c r="AF210" s="8"/>
      <c r="AG210" s="8"/>
      <c r="AH210" s="6"/>
      <c r="AI210" s="11">
        <f>IF(OR(AG210="",AH210=""),"",EDATE(AG210,AH210))</f>
      </c>
      <c r="AJ210" s="9">
        <f>IF(AI210="","",IF(AI210&lt;TODAY(),"En retard",IF(AI210-TODAY()&lt;=30,"Dans les 30 jours","OK")))</f>
      </c>
      <c r="AK210" s="5"/>
    </row>
    <row r="211">
      <c r="A211" s="5"/>
      <c r="B211" s="5"/>
      <c r="C211" s="5"/>
      <c r="D211" s="5"/>
      <c r="E211" s="5"/>
      <c r="F211" s="5"/>
      <c r="G211" s="5"/>
      <c r="H211" s="5"/>
      <c r="I211" s="7"/>
      <c r="J211" s="5"/>
      <c r="K211" s="10">
        <f>IF(I211="","",IF(J211="HP",ROUND(I211*0.7457,2),IF(J211="ch",ROUND(I211*0.7355,2),I211)))</f>
      </c>
      <c r="L211" s="5"/>
      <c r="M211" s="7"/>
      <c r="N211" s="5"/>
      <c r="O211" s="6"/>
      <c r="P211" s="9">
        <f>IF(OR(O211="",N211=""),"",2*INT(60*N211/O211))</f>
      </c>
      <c r="Q211" s="5"/>
      <c r="R211" s="5"/>
      <c r="S211" s="5"/>
      <c r="T211" s="5"/>
      <c r="U211" s="5"/>
      <c r="V211" s="5"/>
      <c r="W211" s="7"/>
      <c r="X211" s="5"/>
      <c r="Y211" s="5"/>
      <c r="Z211" s="5"/>
      <c r="AA211" s="5"/>
      <c r="AB211" s="7"/>
      <c r="AC211" s="9">
        <f>IF(OR(AB211="",M211=""),"",IF(AB211&gt;M211*1.25,"Au-delà de 125 % In",IF(AB211&lt;M211*0.9,"En dessous de In","OK")))</f>
      </c>
      <c r="AD211" s="5"/>
      <c r="AE211" s="5"/>
      <c r="AF211" s="8"/>
      <c r="AG211" s="8"/>
      <c r="AH211" s="6"/>
      <c r="AI211" s="11">
        <f>IF(OR(AG211="",AH211=""),"",EDATE(AG211,AH211))</f>
      </c>
      <c r="AJ211" s="9">
        <f>IF(AI211="","",IF(AI211&lt;TODAY(),"En retard",IF(AI211-TODAY()&lt;=30,"Dans les 30 jours","OK")))</f>
      </c>
      <c r="AK211" s="5"/>
    </row>
    <row r="212">
      <c r="A212" s="5"/>
      <c r="B212" s="5"/>
      <c r="C212" s="5"/>
      <c r="D212" s="5"/>
      <c r="E212" s="5"/>
      <c r="F212" s="5"/>
      <c r="G212" s="5"/>
      <c r="H212" s="5"/>
      <c r="I212" s="7"/>
      <c r="J212" s="5"/>
      <c r="K212" s="10">
        <f>IF(I212="","",IF(J212="HP",ROUND(I212*0.7457,2),IF(J212="ch",ROUND(I212*0.7355,2),I212)))</f>
      </c>
      <c r="L212" s="5"/>
      <c r="M212" s="7"/>
      <c r="N212" s="5"/>
      <c r="O212" s="6"/>
      <c r="P212" s="9">
        <f>IF(OR(O212="",N212=""),"",2*INT(60*N212/O212))</f>
      </c>
      <c r="Q212" s="5"/>
      <c r="R212" s="5"/>
      <c r="S212" s="5"/>
      <c r="T212" s="5"/>
      <c r="U212" s="5"/>
      <c r="V212" s="5"/>
      <c r="W212" s="7"/>
      <c r="X212" s="5"/>
      <c r="Y212" s="5"/>
      <c r="Z212" s="5"/>
      <c r="AA212" s="5"/>
      <c r="AB212" s="7"/>
      <c r="AC212" s="9">
        <f>IF(OR(AB212="",M212=""),"",IF(AB212&gt;M212*1.25,"Au-delà de 125 % In",IF(AB212&lt;M212*0.9,"En dessous de In","OK")))</f>
      </c>
      <c r="AD212" s="5"/>
      <c r="AE212" s="5"/>
      <c r="AF212" s="8"/>
      <c r="AG212" s="8"/>
      <c r="AH212" s="6"/>
      <c r="AI212" s="11">
        <f>IF(OR(AG212="",AH212=""),"",EDATE(AG212,AH212))</f>
      </c>
      <c r="AJ212" s="9">
        <f>IF(AI212="","",IF(AI212&lt;TODAY(),"En retard",IF(AI212-TODAY()&lt;=30,"Dans les 30 jours","OK")))</f>
      </c>
      <c r="AK212" s="5"/>
    </row>
    <row r="213">
      <c r="A213" s="5"/>
      <c r="B213" s="5"/>
      <c r="C213" s="5"/>
      <c r="D213" s="5"/>
      <c r="E213" s="5"/>
      <c r="F213" s="5"/>
      <c r="G213" s="5"/>
      <c r="H213" s="5"/>
      <c r="I213" s="7"/>
      <c r="J213" s="5"/>
      <c r="K213" s="10">
        <f>IF(I213="","",IF(J213="HP",ROUND(I213*0.7457,2),IF(J213="ch",ROUND(I213*0.7355,2),I213)))</f>
      </c>
      <c r="L213" s="5"/>
      <c r="M213" s="7"/>
      <c r="N213" s="5"/>
      <c r="O213" s="6"/>
      <c r="P213" s="9">
        <f>IF(OR(O213="",N213=""),"",2*INT(60*N213/O213))</f>
      </c>
      <c r="Q213" s="5"/>
      <c r="R213" s="5"/>
      <c r="S213" s="5"/>
      <c r="T213" s="5"/>
      <c r="U213" s="5"/>
      <c r="V213" s="5"/>
      <c r="W213" s="7"/>
      <c r="X213" s="5"/>
      <c r="Y213" s="5"/>
      <c r="Z213" s="5"/>
      <c r="AA213" s="5"/>
      <c r="AB213" s="7"/>
      <c r="AC213" s="9">
        <f>IF(OR(AB213="",M213=""),"",IF(AB213&gt;M213*1.25,"Au-delà de 125 % In",IF(AB213&lt;M213*0.9,"En dessous de In","OK")))</f>
      </c>
      <c r="AD213" s="5"/>
      <c r="AE213" s="5"/>
      <c r="AF213" s="8"/>
      <c r="AG213" s="8"/>
      <c r="AH213" s="6"/>
      <c r="AI213" s="11">
        <f>IF(OR(AG213="",AH213=""),"",EDATE(AG213,AH213))</f>
      </c>
      <c r="AJ213" s="9">
        <f>IF(AI213="","",IF(AI213&lt;TODAY(),"En retard",IF(AI213-TODAY()&lt;=30,"Dans les 30 jours","OK")))</f>
      </c>
      <c r="AK213" s="5"/>
    </row>
    <row r="214">
      <c r="A214" s="5"/>
      <c r="B214" s="5"/>
      <c r="C214" s="5"/>
      <c r="D214" s="5"/>
      <c r="E214" s="5"/>
      <c r="F214" s="5"/>
      <c r="G214" s="5"/>
      <c r="H214" s="5"/>
      <c r="I214" s="7"/>
      <c r="J214" s="5"/>
      <c r="K214" s="10">
        <f>IF(I214="","",IF(J214="HP",ROUND(I214*0.7457,2),IF(J214="ch",ROUND(I214*0.7355,2),I214)))</f>
      </c>
      <c r="L214" s="5"/>
      <c r="M214" s="7"/>
      <c r="N214" s="5"/>
      <c r="O214" s="6"/>
      <c r="P214" s="9">
        <f>IF(OR(O214="",N214=""),"",2*INT(60*N214/O214))</f>
      </c>
      <c r="Q214" s="5"/>
      <c r="R214" s="5"/>
      <c r="S214" s="5"/>
      <c r="T214" s="5"/>
      <c r="U214" s="5"/>
      <c r="V214" s="5"/>
      <c r="W214" s="7"/>
      <c r="X214" s="5"/>
      <c r="Y214" s="5"/>
      <c r="Z214" s="5"/>
      <c r="AA214" s="5"/>
      <c r="AB214" s="7"/>
      <c r="AC214" s="9">
        <f>IF(OR(AB214="",M214=""),"",IF(AB214&gt;M214*1.25,"Au-delà de 125 % In",IF(AB214&lt;M214*0.9,"En dessous de In","OK")))</f>
      </c>
      <c r="AD214" s="5"/>
      <c r="AE214" s="5"/>
      <c r="AF214" s="8"/>
      <c r="AG214" s="8"/>
      <c r="AH214" s="6"/>
      <c r="AI214" s="11">
        <f>IF(OR(AG214="",AH214=""),"",EDATE(AG214,AH214))</f>
      </c>
      <c r="AJ214" s="9">
        <f>IF(AI214="","",IF(AI214&lt;TODAY(),"En retard",IF(AI214-TODAY()&lt;=30,"Dans les 30 jours","OK")))</f>
      </c>
      <c r="AK214" s="5"/>
    </row>
    <row r="215">
      <c r="A215" s="5"/>
      <c r="B215" s="5"/>
      <c r="C215" s="5"/>
      <c r="D215" s="5"/>
      <c r="E215" s="5"/>
      <c r="F215" s="5"/>
      <c r="G215" s="5"/>
      <c r="H215" s="5"/>
      <c r="I215" s="7"/>
      <c r="J215" s="5"/>
      <c r="K215" s="10">
        <f>IF(I215="","",IF(J215="HP",ROUND(I215*0.7457,2),IF(J215="ch",ROUND(I215*0.7355,2),I215)))</f>
      </c>
      <c r="L215" s="5"/>
      <c r="M215" s="7"/>
      <c r="N215" s="5"/>
      <c r="O215" s="6"/>
      <c r="P215" s="9">
        <f>IF(OR(O215="",N215=""),"",2*INT(60*N215/O215))</f>
      </c>
      <c r="Q215" s="5"/>
      <c r="R215" s="5"/>
      <c r="S215" s="5"/>
      <c r="T215" s="5"/>
      <c r="U215" s="5"/>
      <c r="V215" s="5"/>
      <c r="W215" s="7"/>
      <c r="X215" s="5"/>
      <c r="Y215" s="5"/>
      <c r="Z215" s="5"/>
      <c r="AA215" s="5"/>
      <c r="AB215" s="7"/>
      <c r="AC215" s="9">
        <f>IF(OR(AB215="",M215=""),"",IF(AB215&gt;M215*1.25,"Au-delà de 125 % In",IF(AB215&lt;M215*0.9,"En dessous de In","OK")))</f>
      </c>
      <c r="AD215" s="5"/>
      <c r="AE215" s="5"/>
      <c r="AF215" s="8"/>
      <c r="AG215" s="8"/>
      <c r="AH215" s="6"/>
      <c r="AI215" s="11">
        <f>IF(OR(AG215="",AH215=""),"",EDATE(AG215,AH215))</f>
      </c>
      <c r="AJ215" s="9">
        <f>IF(AI215="","",IF(AI215&lt;TODAY(),"En retard",IF(AI215-TODAY()&lt;=30,"Dans les 30 jours","OK")))</f>
      </c>
      <c r="AK215" s="5"/>
    </row>
    <row r="216">
      <c r="A216" s="5"/>
      <c r="B216" s="5"/>
      <c r="C216" s="5"/>
      <c r="D216" s="5"/>
      <c r="E216" s="5"/>
      <c r="F216" s="5"/>
      <c r="G216" s="5"/>
      <c r="H216" s="5"/>
      <c r="I216" s="7"/>
      <c r="J216" s="5"/>
      <c r="K216" s="10">
        <f>IF(I216="","",IF(J216="HP",ROUND(I216*0.7457,2),IF(J216="ch",ROUND(I216*0.7355,2),I216)))</f>
      </c>
      <c r="L216" s="5"/>
      <c r="M216" s="7"/>
      <c r="N216" s="5"/>
      <c r="O216" s="6"/>
      <c r="P216" s="9">
        <f>IF(OR(O216="",N216=""),"",2*INT(60*N216/O216))</f>
      </c>
      <c r="Q216" s="5"/>
      <c r="R216" s="5"/>
      <c r="S216" s="5"/>
      <c r="T216" s="5"/>
      <c r="U216" s="5"/>
      <c r="V216" s="5"/>
      <c r="W216" s="7"/>
      <c r="X216" s="5"/>
      <c r="Y216" s="5"/>
      <c r="Z216" s="5"/>
      <c r="AA216" s="5"/>
      <c r="AB216" s="7"/>
      <c r="AC216" s="9">
        <f>IF(OR(AB216="",M216=""),"",IF(AB216&gt;M216*1.25,"Au-delà de 125 % In",IF(AB216&lt;M216*0.9,"En dessous de In","OK")))</f>
      </c>
      <c r="AD216" s="5"/>
      <c r="AE216" s="5"/>
      <c r="AF216" s="8"/>
      <c r="AG216" s="8"/>
      <c r="AH216" s="6"/>
      <c r="AI216" s="11">
        <f>IF(OR(AG216="",AH216=""),"",EDATE(AG216,AH216))</f>
      </c>
      <c r="AJ216" s="9">
        <f>IF(AI216="","",IF(AI216&lt;TODAY(),"En retard",IF(AI216-TODAY()&lt;=30,"Dans les 30 jours","OK")))</f>
      </c>
      <c r="AK216" s="5"/>
    </row>
    <row r="217">
      <c r="A217" s="5"/>
      <c r="B217" s="5"/>
      <c r="C217" s="5"/>
      <c r="D217" s="5"/>
      <c r="E217" s="5"/>
      <c r="F217" s="5"/>
      <c r="G217" s="5"/>
      <c r="H217" s="5"/>
      <c r="I217" s="7"/>
      <c r="J217" s="5"/>
      <c r="K217" s="10">
        <f>IF(I217="","",IF(J217="HP",ROUND(I217*0.7457,2),IF(J217="ch",ROUND(I217*0.7355,2),I217)))</f>
      </c>
      <c r="L217" s="5"/>
      <c r="M217" s="7"/>
      <c r="N217" s="5"/>
      <c r="O217" s="6"/>
      <c r="P217" s="9">
        <f>IF(OR(O217="",N217=""),"",2*INT(60*N217/O217))</f>
      </c>
      <c r="Q217" s="5"/>
      <c r="R217" s="5"/>
      <c r="S217" s="5"/>
      <c r="T217" s="5"/>
      <c r="U217" s="5"/>
      <c r="V217" s="5"/>
      <c r="W217" s="7"/>
      <c r="X217" s="5"/>
      <c r="Y217" s="5"/>
      <c r="Z217" s="5"/>
      <c r="AA217" s="5"/>
      <c r="AB217" s="7"/>
      <c r="AC217" s="9">
        <f>IF(OR(AB217="",M217=""),"",IF(AB217&gt;M217*1.25,"Au-delà de 125 % In",IF(AB217&lt;M217*0.9,"En dessous de In","OK")))</f>
      </c>
      <c r="AD217" s="5"/>
      <c r="AE217" s="5"/>
      <c r="AF217" s="8"/>
      <c r="AG217" s="8"/>
      <c r="AH217" s="6"/>
      <c r="AI217" s="11">
        <f>IF(OR(AG217="",AH217=""),"",EDATE(AG217,AH217))</f>
      </c>
      <c r="AJ217" s="9">
        <f>IF(AI217="","",IF(AI217&lt;TODAY(),"En retard",IF(AI217-TODAY()&lt;=30,"Dans les 30 jours","OK")))</f>
      </c>
      <c r="AK217" s="5"/>
    </row>
    <row r="218">
      <c r="A218" s="5"/>
      <c r="B218" s="5"/>
      <c r="C218" s="5"/>
      <c r="D218" s="5"/>
      <c r="E218" s="5"/>
      <c r="F218" s="5"/>
      <c r="G218" s="5"/>
      <c r="H218" s="5"/>
      <c r="I218" s="7"/>
      <c r="J218" s="5"/>
      <c r="K218" s="10">
        <f>IF(I218="","",IF(J218="HP",ROUND(I218*0.7457,2),IF(J218="ch",ROUND(I218*0.7355,2),I218)))</f>
      </c>
      <c r="L218" s="5"/>
      <c r="M218" s="7"/>
      <c r="N218" s="5"/>
      <c r="O218" s="6"/>
      <c r="P218" s="9">
        <f>IF(OR(O218="",N218=""),"",2*INT(60*N218/O218))</f>
      </c>
      <c r="Q218" s="5"/>
      <c r="R218" s="5"/>
      <c r="S218" s="5"/>
      <c r="T218" s="5"/>
      <c r="U218" s="5"/>
      <c r="V218" s="5"/>
      <c r="W218" s="7"/>
      <c r="X218" s="5"/>
      <c r="Y218" s="5"/>
      <c r="Z218" s="5"/>
      <c r="AA218" s="5"/>
      <c r="AB218" s="7"/>
      <c r="AC218" s="9">
        <f>IF(OR(AB218="",M218=""),"",IF(AB218&gt;M218*1.25,"Au-delà de 125 % In",IF(AB218&lt;M218*0.9,"En dessous de In","OK")))</f>
      </c>
      <c r="AD218" s="5"/>
      <c r="AE218" s="5"/>
      <c r="AF218" s="8"/>
      <c r="AG218" s="8"/>
      <c r="AH218" s="6"/>
      <c r="AI218" s="11">
        <f>IF(OR(AG218="",AH218=""),"",EDATE(AG218,AH218))</f>
      </c>
      <c r="AJ218" s="9">
        <f>IF(AI218="","",IF(AI218&lt;TODAY(),"En retard",IF(AI218-TODAY()&lt;=30,"Dans les 30 jours","OK")))</f>
      </c>
      <c r="AK218" s="5"/>
    </row>
    <row r="219">
      <c r="A219" s="5"/>
      <c r="B219" s="5"/>
      <c r="C219" s="5"/>
      <c r="D219" s="5"/>
      <c r="E219" s="5"/>
      <c r="F219" s="5"/>
      <c r="G219" s="5"/>
      <c r="H219" s="5"/>
      <c r="I219" s="7"/>
      <c r="J219" s="5"/>
      <c r="K219" s="10">
        <f>IF(I219="","",IF(J219="HP",ROUND(I219*0.7457,2),IF(J219="ch",ROUND(I219*0.7355,2),I219)))</f>
      </c>
      <c r="L219" s="5"/>
      <c r="M219" s="7"/>
      <c r="N219" s="5"/>
      <c r="O219" s="6"/>
      <c r="P219" s="9">
        <f>IF(OR(O219="",N219=""),"",2*INT(60*N219/O219))</f>
      </c>
      <c r="Q219" s="5"/>
      <c r="R219" s="5"/>
      <c r="S219" s="5"/>
      <c r="T219" s="5"/>
      <c r="U219" s="5"/>
      <c r="V219" s="5"/>
      <c r="W219" s="7"/>
      <c r="X219" s="5"/>
      <c r="Y219" s="5"/>
      <c r="Z219" s="5"/>
      <c r="AA219" s="5"/>
      <c r="AB219" s="7"/>
      <c r="AC219" s="9">
        <f>IF(OR(AB219="",M219=""),"",IF(AB219&gt;M219*1.25,"Au-delà de 125 % In",IF(AB219&lt;M219*0.9,"En dessous de In","OK")))</f>
      </c>
      <c r="AD219" s="5"/>
      <c r="AE219" s="5"/>
      <c r="AF219" s="8"/>
      <c r="AG219" s="8"/>
      <c r="AH219" s="6"/>
      <c r="AI219" s="11">
        <f>IF(OR(AG219="",AH219=""),"",EDATE(AG219,AH219))</f>
      </c>
      <c r="AJ219" s="9">
        <f>IF(AI219="","",IF(AI219&lt;TODAY(),"En retard",IF(AI219-TODAY()&lt;=30,"Dans les 30 jours","OK")))</f>
      </c>
      <c r="AK219" s="5"/>
    </row>
    <row r="220">
      <c r="A220" s="5"/>
      <c r="B220" s="5"/>
      <c r="C220" s="5"/>
      <c r="D220" s="5"/>
      <c r="E220" s="5"/>
      <c r="F220" s="5"/>
      <c r="G220" s="5"/>
      <c r="H220" s="5"/>
      <c r="I220" s="7"/>
      <c r="J220" s="5"/>
      <c r="K220" s="10">
        <f>IF(I220="","",IF(J220="HP",ROUND(I220*0.7457,2),IF(J220="ch",ROUND(I220*0.7355,2),I220)))</f>
      </c>
      <c r="L220" s="5"/>
      <c r="M220" s="7"/>
      <c r="N220" s="5"/>
      <c r="O220" s="6"/>
      <c r="P220" s="9">
        <f>IF(OR(O220="",N220=""),"",2*INT(60*N220/O220))</f>
      </c>
      <c r="Q220" s="5"/>
      <c r="R220" s="5"/>
      <c r="S220" s="5"/>
      <c r="T220" s="5"/>
      <c r="U220" s="5"/>
      <c r="V220" s="5"/>
      <c r="W220" s="7"/>
      <c r="X220" s="5"/>
      <c r="Y220" s="5"/>
      <c r="Z220" s="5"/>
      <c r="AA220" s="5"/>
      <c r="AB220" s="7"/>
      <c r="AC220" s="9">
        <f>IF(OR(AB220="",M220=""),"",IF(AB220&gt;M220*1.25,"Au-delà de 125 % In",IF(AB220&lt;M220*0.9,"En dessous de In","OK")))</f>
      </c>
      <c r="AD220" s="5"/>
      <c r="AE220" s="5"/>
      <c r="AF220" s="8"/>
      <c r="AG220" s="8"/>
      <c r="AH220" s="6"/>
      <c r="AI220" s="11">
        <f>IF(OR(AG220="",AH220=""),"",EDATE(AG220,AH220))</f>
      </c>
      <c r="AJ220" s="9">
        <f>IF(AI220="","",IF(AI220&lt;TODAY(),"En retard",IF(AI220-TODAY()&lt;=30,"Dans les 30 jours","OK")))</f>
      </c>
      <c r="AK220" s="5"/>
    </row>
    <row r="221">
      <c r="A221" s="5"/>
      <c r="B221" s="5"/>
      <c r="C221" s="5"/>
      <c r="D221" s="5"/>
      <c r="E221" s="5"/>
      <c r="F221" s="5"/>
      <c r="G221" s="5"/>
      <c r="H221" s="5"/>
      <c r="I221" s="7"/>
      <c r="J221" s="5"/>
      <c r="K221" s="10">
        <f>IF(I221="","",IF(J221="HP",ROUND(I221*0.7457,2),IF(J221="ch",ROUND(I221*0.7355,2),I221)))</f>
      </c>
      <c r="L221" s="5"/>
      <c r="M221" s="7"/>
      <c r="N221" s="5"/>
      <c r="O221" s="6"/>
      <c r="P221" s="9">
        <f>IF(OR(O221="",N221=""),"",2*INT(60*N221/O221))</f>
      </c>
      <c r="Q221" s="5"/>
      <c r="R221" s="5"/>
      <c r="S221" s="5"/>
      <c r="T221" s="5"/>
      <c r="U221" s="5"/>
      <c r="V221" s="5"/>
      <c r="W221" s="7"/>
      <c r="X221" s="5"/>
      <c r="Y221" s="5"/>
      <c r="Z221" s="5"/>
      <c r="AA221" s="5"/>
      <c r="AB221" s="7"/>
      <c r="AC221" s="9">
        <f>IF(OR(AB221="",M221=""),"",IF(AB221&gt;M221*1.25,"Au-delà de 125 % In",IF(AB221&lt;M221*0.9,"En dessous de In","OK")))</f>
      </c>
      <c r="AD221" s="5"/>
      <c r="AE221" s="5"/>
      <c r="AF221" s="8"/>
      <c r="AG221" s="8"/>
      <c r="AH221" s="6"/>
      <c r="AI221" s="11">
        <f>IF(OR(AG221="",AH221=""),"",EDATE(AG221,AH221))</f>
      </c>
      <c r="AJ221" s="9">
        <f>IF(AI221="","",IF(AI221&lt;TODAY(),"En retard",IF(AI221-TODAY()&lt;=30,"Dans les 30 jours","OK")))</f>
      </c>
      <c r="AK221" s="5"/>
    </row>
    <row r="222">
      <c r="A222" s="5"/>
      <c r="B222" s="5"/>
      <c r="C222" s="5"/>
      <c r="D222" s="5"/>
      <c r="E222" s="5"/>
      <c r="F222" s="5"/>
      <c r="G222" s="5"/>
      <c r="H222" s="5"/>
      <c r="I222" s="7"/>
      <c r="J222" s="5"/>
      <c r="K222" s="10">
        <f>IF(I222="","",IF(J222="HP",ROUND(I222*0.7457,2),IF(J222="ch",ROUND(I222*0.7355,2),I222)))</f>
      </c>
      <c r="L222" s="5"/>
      <c r="M222" s="7"/>
      <c r="N222" s="5"/>
      <c r="O222" s="6"/>
      <c r="P222" s="9">
        <f>IF(OR(O222="",N222=""),"",2*INT(60*N222/O222))</f>
      </c>
      <c r="Q222" s="5"/>
      <c r="R222" s="5"/>
      <c r="S222" s="5"/>
      <c r="T222" s="5"/>
      <c r="U222" s="5"/>
      <c r="V222" s="5"/>
      <c r="W222" s="7"/>
      <c r="X222" s="5"/>
      <c r="Y222" s="5"/>
      <c r="Z222" s="5"/>
      <c r="AA222" s="5"/>
      <c r="AB222" s="7"/>
      <c r="AC222" s="9">
        <f>IF(OR(AB222="",M222=""),"",IF(AB222&gt;M222*1.25,"Au-delà de 125 % In",IF(AB222&lt;M222*0.9,"En dessous de In","OK")))</f>
      </c>
      <c r="AD222" s="5"/>
      <c r="AE222" s="5"/>
      <c r="AF222" s="8"/>
      <c r="AG222" s="8"/>
      <c r="AH222" s="6"/>
      <c r="AI222" s="11">
        <f>IF(OR(AG222="",AH222=""),"",EDATE(AG222,AH222))</f>
      </c>
      <c r="AJ222" s="9">
        <f>IF(AI222="","",IF(AI222&lt;TODAY(),"En retard",IF(AI222-TODAY()&lt;=30,"Dans les 30 jours","OK")))</f>
      </c>
      <c r="AK222" s="5"/>
    </row>
    <row r="223">
      <c r="A223" s="5"/>
      <c r="B223" s="5"/>
      <c r="C223" s="5"/>
      <c r="D223" s="5"/>
      <c r="E223" s="5"/>
      <c r="F223" s="5"/>
      <c r="G223" s="5"/>
      <c r="H223" s="5"/>
      <c r="I223" s="7"/>
      <c r="J223" s="5"/>
      <c r="K223" s="10">
        <f>IF(I223="","",IF(J223="HP",ROUND(I223*0.7457,2),IF(J223="ch",ROUND(I223*0.7355,2),I223)))</f>
      </c>
      <c r="L223" s="5"/>
      <c r="M223" s="7"/>
      <c r="N223" s="5"/>
      <c r="O223" s="6"/>
      <c r="P223" s="9">
        <f>IF(OR(O223="",N223=""),"",2*INT(60*N223/O223))</f>
      </c>
      <c r="Q223" s="5"/>
      <c r="R223" s="5"/>
      <c r="S223" s="5"/>
      <c r="T223" s="5"/>
      <c r="U223" s="5"/>
      <c r="V223" s="5"/>
      <c r="W223" s="7"/>
      <c r="X223" s="5"/>
      <c r="Y223" s="5"/>
      <c r="Z223" s="5"/>
      <c r="AA223" s="5"/>
      <c r="AB223" s="7"/>
      <c r="AC223" s="9">
        <f>IF(OR(AB223="",M223=""),"",IF(AB223&gt;M223*1.25,"Au-delà de 125 % In",IF(AB223&lt;M223*0.9,"En dessous de In","OK")))</f>
      </c>
      <c r="AD223" s="5"/>
      <c r="AE223" s="5"/>
      <c r="AF223" s="8"/>
      <c r="AG223" s="8"/>
      <c r="AH223" s="6"/>
      <c r="AI223" s="11">
        <f>IF(OR(AG223="",AH223=""),"",EDATE(AG223,AH223))</f>
      </c>
      <c r="AJ223" s="9">
        <f>IF(AI223="","",IF(AI223&lt;TODAY(),"En retard",IF(AI223-TODAY()&lt;=30,"Dans les 30 jours","OK")))</f>
      </c>
      <c r="AK223" s="5"/>
    </row>
    <row r="224">
      <c r="A224" s="5"/>
      <c r="B224" s="5"/>
      <c r="C224" s="5"/>
      <c r="D224" s="5"/>
      <c r="E224" s="5"/>
      <c r="F224" s="5"/>
      <c r="G224" s="5"/>
      <c r="H224" s="5"/>
      <c r="I224" s="7"/>
      <c r="J224" s="5"/>
      <c r="K224" s="10">
        <f>IF(I224="","",IF(J224="HP",ROUND(I224*0.7457,2),IF(J224="ch",ROUND(I224*0.7355,2),I224)))</f>
      </c>
      <c r="L224" s="5"/>
      <c r="M224" s="7"/>
      <c r="N224" s="5"/>
      <c r="O224" s="6"/>
      <c r="P224" s="9">
        <f>IF(OR(O224="",N224=""),"",2*INT(60*N224/O224))</f>
      </c>
      <c r="Q224" s="5"/>
      <c r="R224" s="5"/>
      <c r="S224" s="5"/>
      <c r="T224" s="5"/>
      <c r="U224" s="5"/>
      <c r="V224" s="5"/>
      <c r="W224" s="7"/>
      <c r="X224" s="5"/>
      <c r="Y224" s="5"/>
      <c r="Z224" s="5"/>
      <c r="AA224" s="5"/>
      <c r="AB224" s="7"/>
      <c r="AC224" s="9">
        <f>IF(OR(AB224="",M224=""),"",IF(AB224&gt;M224*1.25,"Au-delà de 125 % In",IF(AB224&lt;M224*0.9,"En dessous de In","OK")))</f>
      </c>
      <c r="AD224" s="5"/>
      <c r="AE224" s="5"/>
      <c r="AF224" s="8"/>
      <c r="AG224" s="8"/>
      <c r="AH224" s="6"/>
      <c r="AI224" s="11">
        <f>IF(OR(AG224="",AH224=""),"",EDATE(AG224,AH224))</f>
      </c>
      <c r="AJ224" s="9">
        <f>IF(AI224="","",IF(AI224&lt;TODAY(),"En retard",IF(AI224-TODAY()&lt;=30,"Dans les 30 jours","OK")))</f>
      </c>
      <c r="AK224" s="5"/>
    </row>
    <row r="225">
      <c r="A225" s="5"/>
      <c r="B225" s="5"/>
      <c r="C225" s="5"/>
      <c r="D225" s="5"/>
      <c r="E225" s="5"/>
      <c r="F225" s="5"/>
      <c r="G225" s="5"/>
      <c r="H225" s="5"/>
      <c r="I225" s="7"/>
      <c r="J225" s="5"/>
      <c r="K225" s="10">
        <f>IF(I225="","",IF(J225="HP",ROUND(I225*0.7457,2),IF(J225="ch",ROUND(I225*0.7355,2),I225)))</f>
      </c>
      <c r="L225" s="5"/>
      <c r="M225" s="7"/>
      <c r="N225" s="5"/>
      <c r="O225" s="6"/>
      <c r="P225" s="9">
        <f>IF(OR(O225="",N225=""),"",2*INT(60*N225/O225))</f>
      </c>
      <c r="Q225" s="5"/>
      <c r="R225" s="5"/>
      <c r="S225" s="5"/>
      <c r="T225" s="5"/>
      <c r="U225" s="5"/>
      <c r="V225" s="5"/>
      <c r="W225" s="7"/>
      <c r="X225" s="5"/>
      <c r="Y225" s="5"/>
      <c r="Z225" s="5"/>
      <c r="AA225" s="5"/>
      <c r="AB225" s="7"/>
      <c r="AC225" s="9">
        <f>IF(OR(AB225="",M225=""),"",IF(AB225&gt;M225*1.25,"Au-delà de 125 % In",IF(AB225&lt;M225*0.9,"En dessous de In","OK")))</f>
      </c>
      <c r="AD225" s="5"/>
      <c r="AE225" s="5"/>
      <c r="AF225" s="8"/>
      <c r="AG225" s="8"/>
      <c r="AH225" s="6"/>
      <c r="AI225" s="11">
        <f>IF(OR(AG225="",AH225=""),"",EDATE(AG225,AH225))</f>
      </c>
      <c r="AJ225" s="9">
        <f>IF(AI225="","",IF(AI225&lt;TODAY(),"En retard",IF(AI225-TODAY()&lt;=30,"Dans les 30 jours","OK")))</f>
      </c>
      <c r="AK225" s="5"/>
    </row>
    <row r="226">
      <c r="A226" s="5"/>
      <c r="B226" s="5"/>
      <c r="C226" s="5"/>
      <c r="D226" s="5"/>
      <c r="E226" s="5"/>
      <c r="F226" s="5"/>
      <c r="G226" s="5"/>
      <c r="H226" s="5"/>
      <c r="I226" s="7"/>
      <c r="J226" s="5"/>
      <c r="K226" s="10">
        <f>IF(I226="","",IF(J226="HP",ROUND(I226*0.7457,2),IF(J226="ch",ROUND(I226*0.7355,2),I226)))</f>
      </c>
      <c r="L226" s="5"/>
      <c r="M226" s="7"/>
      <c r="N226" s="5"/>
      <c r="O226" s="6"/>
      <c r="P226" s="9">
        <f>IF(OR(O226="",N226=""),"",2*INT(60*N226/O226))</f>
      </c>
      <c r="Q226" s="5"/>
      <c r="R226" s="5"/>
      <c r="S226" s="5"/>
      <c r="T226" s="5"/>
      <c r="U226" s="5"/>
      <c r="V226" s="5"/>
      <c r="W226" s="7"/>
      <c r="X226" s="5"/>
      <c r="Y226" s="5"/>
      <c r="Z226" s="5"/>
      <c r="AA226" s="5"/>
      <c r="AB226" s="7"/>
      <c r="AC226" s="9">
        <f>IF(OR(AB226="",M226=""),"",IF(AB226&gt;M226*1.25,"Au-delà de 125 % In",IF(AB226&lt;M226*0.9,"En dessous de In","OK")))</f>
      </c>
      <c r="AD226" s="5"/>
      <c r="AE226" s="5"/>
      <c r="AF226" s="8"/>
      <c r="AG226" s="8"/>
      <c r="AH226" s="6"/>
      <c r="AI226" s="11">
        <f>IF(OR(AG226="",AH226=""),"",EDATE(AG226,AH226))</f>
      </c>
      <c r="AJ226" s="9">
        <f>IF(AI226="","",IF(AI226&lt;TODAY(),"En retard",IF(AI226-TODAY()&lt;=30,"Dans les 30 jours","OK")))</f>
      </c>
      <c r="AK226" s="5"/>
    </row>
    <row r="227">
      <c r="A227" s="5"/>
      <c r="B227" s="5"/>
      <c r="C227" s="5"/>
      <c r="D227" s="5"/>
      <c r="E227" s="5"/>
      <c r="F227" s="5"/>
      <c r="G227" s="5"/>
      <c r="H227" s="5"/>
      <c r="I227" s="7"/>
      <c r="J227" s="5"/>
      <c r="K227" s="10">
        <f>IF(I227="","",IF(J227="HP",ROUND(I227*0.7457,2),IF(J227="ch",ROUND(I227*0.7355,2),I227)))</f>
      </c>
      <c r="L227" s="5"/>
      <c r="M227" s="7"/>
      <c r="N227" s="5"/>
      <c r="O227" s="6"/>
      <c r="P227" s="9">
        <f>IF(OR(O227="",N227=""),"",2*INT(60*N227/O227))</f>
      </c>
      <c r="Q227" s="5"/>
      <c r="R227" s="5"/>
      <c r="S227" s="5"/>
      <c r="T227" s="5"/>
      <c r="U227" s="5"/>
      <c r="V227" s="5"/>
      <c r="W227" s="7"/>
      <c r="X227" s="5"/>
      <c r="Y227" s="5"/>
      <c r="Z227" s="5"/>
      <c r="AA227" s="5"/>
      <c r="AB227" s="7"/>
      <c r="AC227" s="9">
        <f>IF(OR(AB227="",M227=""),"",IF(AB227&gt;M227*1.25,"Au-delà de 125 % In",IF(AB227&lt;M227*0.9,"En dessous de In","OK")))</f>
      </c>
      <c r="AD227" s="5"/>
      <c r="AE227" s="5"/>
      <c r="AF227" s="8"/>
      <c r="AG227" s="8"/>
      <c r="AH227" s="6"/>
      <c r="AI227" s="11">
        <f>IF(OR(AG227="",AH227=""),"",EDATE(AG227,AH227))</f>
      </c>
      <c r="AJ227" s="9">
        <f>IF(AI227="","",IF(AI227&lt;TODAY(),"En retard",IF(AI227-TODAY()&lt;=30,"Dans les 30 jours","OK")))</f>
      </c>
      <c r="AK227" s="5"/>
    </row>
    <row r="228">
      <c r="A228" s="5"/>
      <c r="B228" s="5"/>
      <c r="C228" s="5"/>
      <c r="D228" s="5"/>
      <c r="E228" s="5"/>
      <c r="F228" s="5"/>
      <c r="G228" s="5"/>
      <c r="H228" s="5"/>
      <c r="I228" s="7"/>
      <c r="J228" s="5"/>
      <c r="K228" s="10">
        <f>IF(I228="","",IF(J228="HP",ROUND(I228*0.7457,2),IF(J228="ch",ROUND(I228*0.7355,2),I228)))</f>
      </c>
      <c r="L228" s="5"/>
      <c r="M228" s="7"/>
      <c r="N228" s="5"/>
      <c r="O228" s="6"/>
      <c r="P228" s="9">
        <f>IF(OR(O228="",N228=""),"",2*INT(60*N228/O228))</f>
      </c>
      <c r="Q228" s="5"/>
      <c r="R228" s="5"/>
      <c r="S228" s="5"/>
      <c r="T228" s="5"/>
      <c r="U228" s="5"/>
      <c r="V228" s="5"/>
      <c r="W228" s="7"/>
      <c r="X228" s="5"/>
      <c r="Y228" s="5"/>
      <c r="Z228" s="5"/>
      <c r="AA228" s="5"/>
      <c r="AB228" s="7"/>
      <c r="AC228" s="9">
        <f>IF(OR(AB228="",M228=""),"",IF(AB228&gt;M228*1.25,"Au-delà de 125 % In",IF(AB228&lt;M228*0.9,"En dessous de In","OK")))</f>
      </c>
      <c r="AD228" s="5"/>
      <c r="AE228" s="5"/>
      <c r="AF228" s="8"/>
      <c r="AG228" s="8"/>
      <c r="AH228" s="6"/>
      <c r="AI228" s="11">
        <f>IF(OR(AG228="",AH228=""),"",EDATE(AG228,AH228))</f>
      </c>
      <c r="AJ228" s="9">
        <f>IF(AI228="","",IF(AI228&lt;TODAY(),"En retard",IF(AI228-TODAY()&lt;=30,"Dans les 30 jours","OK")))</f>
      </c>
      <c r="AK228" s="5"/>
    </row>
    <row r="229">
      <c r="A229" s="5"/>
      <c r="B229" s="5"/>
      <c r="C229" s="5"/>
      <c r="D229" s="5"/>
      <c r="E229" s="5"/>
      <c r="F229" s="5"/>
      <c r="G229" s="5"/>
      <c r="H229" s="5"/>
      <c r="I229" s="7"/>
      <c r="J229" s="5"/>
      <c r="K229" s="10">
        <f>IF(I229="","",IF(J229="HP",ROUND(I229*0.7457,2),IF(J229="ch",ROUND(I229*0.7355,2),I229)))</f>
      </c>
      <c r="L229" s="5"/>
      <c r="M229" s="7"/>
      <c r="N229" s="5"/>
      <c r="O229" s="6"/>
      <c r="P229" s="9">
        <f>IF(OR(O229="",N229=""),"",2*INT(60*N229/O229))</f>
      </c>
      <c r="Q229" s="5"/>
      <c r="R229" s="5"/>
      <c r="S229" s="5"/>
      <c r="T229" s="5"/>
      <c r="U229" s="5"/>
      <c r="V229" s="5"/>
      <c r="W229" s="7"/>
      <c r="X229" s="5"/>
      <c r="Y229" s="5"/>
      <c r="Z229" s="5"/>
      <c r="AA229" s="5"/>
      <c r="AB229" s="7"/>
      <c r="AC229" s="9">
        <f>IF(OR(AB229="",M229=""),"",IF(AB229&gt;M229*1.25,"Au-delà de 125 % In",IF(AB229&lt;M229*0.9,"En dessous de In","OK")))</f>
      </c>
      <c r="AD229" s="5"/>
      <c r="AE229" s="5"/>
      <c r="AF229" s="8"/>
      <c r="AG229" s="8"/>
      <c r="AH229" s="6"/>
      <c r="AI229" s="11">
        <f>IF(OR(AG229="",AH229=""),"",EDATE(AG229,AH229))</f>
      </c>
      <c r="AJ229" s="9">
        <f>IF(AI229="","",IF(AI229&lt;TODAY(),"En retard",IF(AI229-TODAY()&lt;=30,"Dans les 30 jours","OK")))</f>
      </c>
      <c r="AK229" s="5"/>
    </row>
    <row r="230">
      <c r="A230" s="5"/>
      <c r="B230" s="5"/>
      <c r="C230" s="5"/>
      <c r="D230" s="5"/>
      <c r="E230" s="5"/>
      <c r="F230" s="5"/>
      <c r="G230" s="5"/>
      <c r="H230" s="5"/>
      <c r="I230" s="7"/>
      <c r="J230" s="5"/>
      <c r="K230" s="10">
        <f>IF(I230="","",IF(J230="HP",ROUND(I230*0.7457,2),IF(J230="ch",ROUND(I230*0.7355,2),I230)))</f>
      </c>
      <c r="L230" s="5"/>
      <c r="M230" s="7"/>
      <c r="N230" s="5"/>
      <c r="O230" s="6"/>
      <c r="P230" s="9">
        <f>IF(OR(O230="",N230=""),"",2*INT(60*N230/O230))</f>
      </c>
      <c r="Q230" s="5"/>
      <c r="R230" s="5"/>
      <c r="S230" s="5"/>
      <c r="T230" s="5"/>
      <c r="U230" s="5"/>
      <c r="V230" s="5"/>
      <c r="W230" s="7"/>
      <c r="X230" s="5"/>
      <c r="Y230" s="5"/>
      <c r="Z230" s="5"/>
      <c r="AA230" s="5"/>
      <c r="AB230" s="7"/>
      <c r="AC230" s="9">
        <f>IF(OR(AB230="",M230=""),"",IF(AB230&gt;M230*1.25,"Au-delà de 125 % In",IF(AB230&lt;M230*0.9,"En dessous de In","OK")))</f>
      </c>
      <c r="AD230" s="5"/>
      <c r="AE230" s="5"/>
      <c r="AF230" s="8"/>
      <c r="AG230" s="8"/>
      <c r="AH230" s="6"/>
      <c r="AI230" s="11">
        <f>IF(OR(AG230="",AH230=""),"",EDATE(AG230,AH230))</f>
      </c>
      <c r="AJ230" s="9">
        <f>IF(AI230="","",IF(AI230&lt;TODAY(),"En retard",IF(AI230-TODAY()&lt;=30,"Dans les 30 jours","OK")))</f>
      </c>
      <c r="AK230" s="5"/>
    </row>
    <row r="231">
      <c r="A231" s="5"/>
      <c r="B231" s="5"/>
      <c r="C231" s="5"/>
      <c r="D231" s="5"/>
      <c r="E231" s="5"/>
      <c r="F231" s="5"/>
      <c r="G231" s="5"/>
      <c r="H231" s="5"/>
      <c r="I231" s="7"/>
      <c r="J231" s="5"/>
      <c r="K231" s="10">
        <f>IF(I231="","",IF(J231="HP",ROUND(I231*0.7457,2),IF(J231="ch",ROUND(I231*0.7355,2),I231)))</f>
      </c>
      <c r="L231" s="5"/>
      <c r="M231" s="7"/>
      <c r="N231" s="5"/>
      <c r="O231" s="6"/>
      <c r="P231" s="9">
        <f>IF(OR(O231="",N231=""),"",2*INT(60*N231/O231))</f>
      </c>
      <c r="Q231" s="5"/>
      <c r="R231" s="5"/>
      <c r="S231" s="5"/>
      <c r="T231" s="5"/>
      <c r="U231" s="5"/>
      <c r="V231" s="5"/>
      <c r="W231" s="7"/>
      <c r="X231" s="5"/>
      <c r="Y231" s="5"/>
      <c r="Z231" s="5"/>
      <c r="AA231" s="5"/>
      <c r="AB231" s="7"/>
      <c r="AC231" s="9">
        <f>IF(OR(AB231="",M231=""),"",IF(AB231&gt;M231*1.25,"Au-delà de 125 % In",IF(AB231&lt;M231*0.9,"En dessous de In","OK")))</f>
      </c>
      <c r="AD231" s="5"/>
      <c r="AE231" s="5"/>
      <c r="AF231" s="8"/>
      <c r="AG231" s="8"/>
      <c r="AH231" s="6"/>
      <c r="AI231" s="11">
        <f>IF(OR(AG231="",AH231=""),"",EDATE(AG231,AH231))</f>
      </c>
      <c r="AJ231" s="9">
        <f>IF(AI231="","",IF(AI231&lt;TODAY(),"En retard",IF(AI231-TODAY()&lt;=30,"Dans les 30 jours","OK")))</f>
      </c>
      <c r="AK231" s="5"/>
    </row>
    <row r="232">
      <c r="A232" s="5"/>
      <c r="B232" s="5"/>
      <c r="C232" s="5"/>
      <c r="D232" s="5"/>
      <c r="E232" s="5"/>
      <c r="F232" s="5"/>
      <c r="G232" s="5"/>
      <c r="H232" s="5"/>
      <c r="I232" s="7"/>
      <c r="J232" s="5"/>
      <c r="K232" s="10">
        <f>IF(I232="","",IF(J232="HP",ROUND(I232*0.7457,2),IF(J232="ch",ROUND(I232*0.7355,2),I232)))</f>
      </c>
      <c r="L232" s="5"/>
      <c r="M232" s="7"/>
      <c r="N232" s="5"/>
      <c r="O232" s="6"/>
      <c r="P232" s="9">
        <f>IF(OR(O232="",N232=""),"",2*INT(60*N232/O232))</f>
      </c>
      <c r="Q232" s="5"/>
      <c r="R232" s="5"/>
      <c r="S232" s="5"/>
      <c r="T232" s="5"/>
      <c r="U232" s="5"/>
      <c r="V232" s="5"/>
      <c r="W232" s="7"/>
      <c r="X232" s="5"/>
      <c r="Y232" s="5"/>
      <c r="Z232" s="5"/>
      <c r="AA232" s="5"/>
      <c r="AB232" s="7"/>
      <c r="AC232" s="9">
        <f>IF(OR(AB232="",M232=""),"",IF(AB232&gt;M232*1.25,"Au-delà de 125 % In",IF(AB232&lt;M232*0.9,"En dessous de In","OK")))</f>
      </c>
      <c r="AD232" s="5"/>
      <c r="AE232" s="5"/>
      <c r="AF232" s="8"/>
      <c r="AG232" s="8"/>
      <c r="AH232" s="6"/>
      <c r="AI232" s="11">
        <f>IF(OR(AG232="",AH232=""),"",EDATE(AG232,AH232))</f>
      </c>
      <c r="AJ232" s="9">
        <f>IF(AI232="","",IF(AI232&lt;TODAY(),"En retard",IF(AI232-TODAY()&lt;=30,"Dans les 30 jours","OK")))</f>
      </c>
      <c r="AK232" s="5"/>
    </row>
    <row r="233">
      <c r="A233" s="5"/>
      <c r="B233" s="5"/>
      <c r="C233" s="5"/>
      <c r="D233" s="5"/>
      <c r="E233" s="5"/>
      <c r="F233" s="5"/>
      <c r="G233" s="5"/>
      <c r="H233" s="5"/>
      <c r="I233" s="7"/>
      <c r="J233" s="5"/>
      <c r="K233" s="10">
        <f>IF(I233="","",IF(J233="HP",ROUND(I233*0.7457,2),IF(J233="ch",ROUND(I233*0.7355,2),I233)))</f>
      </c>
      <c r="L233" s="5"/>
      <c r="M233" s="7"/>
      <c r="N233" s="5"/>
      <c r="O233" s="6"/>
      <c r="P233" s="9">
        <f>IF(OR(O233="",N233=""),"",2*INT(60*N233/O233))</f>
      </c>
      <c r="Q233" s="5"/>
      <c r="R233" s="5"/>
      <c r="S233" s="5"/>
      <c r="T233" s="5"/>
      <c r="U233" s="5"/>
      <c r="V233" s="5"/>
      <c r="W233" s="7"/>
      <c r="X233" s="5"/>
      <c r="Y233" s="5"/>
      <c r="Z233" s="5"/>
      <c r="AA233" s="5"/>
      <c r="AB233" s="7"/>
      <c r="AC233" s="9">
        <f>IF(OR(AB233="",M233=""),"",IF(AB233&gt;M233*1.25,"Au-delà de 125 % In",IF(AB233&lt;M233*0.9,"En dessous de In","OK")))</f>
      </c>
      <c r="AD233" s="5"/>
      <c r="AE233" s="5"/>
      <c r="AF233" s="8"/>
      <c r="AG233" s="8"/>
      <c r="AH233" s="6"/>
      <c r="AI233" s="11">
        <f>IF(OR(AG233="",AH233=""),"",EDATE(AG233,AH233))</f>
      </c>
      <c r="AJ233" s="9">
        <f>IF(AI233="","",IF(AI233&lt;TODAY(),"En retard",IF(AI233-TODAY()&lt;=30,"Dans les 30 jours","OK")))</f>
      </c>
      <c r="AK233" s="5"/>
    </row>
    <row r="234">
      <c r="A234" s="5"/>
      <c r="B234" s="5"/>
      <c r="C234" s="5"/>
      <c r="D234" s="5"/>
      <c r="E234" s="5"/>
      <c r="F234" s="5"/>
      <c r="G234" s="5"/>
      <c r="H234" s="5"/>
      <c r="I234" s="7"/>
      <c r="J234" s="5"/>
      <c r="K234" s="10">
        <f>IF(I234="","",IF(J234="HP",ROUND(I234*0.7457,2),IF(J234="ch",ROUND(I234*0.7355,2),I234)))</f>
      </c>
      <c r="L234" s="5"/>
      <c r="M234" s="7"/>
      <c r="N234" s="5"/>
      <c r="O234" s="6"/>
      <c r="P234" s="9">
        <f>IF(OR(O234="",N234=""),"",2*INT(60*N234/O234))</f>
      </c>
      <c r="Q234" s="5"/>
      <c r="R234" s="5"/>
      <c r="S234" s="5"/>
      <c r="T234" s="5"/>
      <c r="U234" s="5"/>
      <c r="V234" s="5"/>
      <c r="W234" s="7"/>
      <c r="X234" s="5"/>
      <c r="Y234" s="5"/>
      <c r="Z234" s="5"/>
      <c r="AA234" s="5"/>
      <c r="AB234" s="7"/>
      <c r="AC234" s="9">
        <f>IF(OR(AB234="",M234=""),"",IF(AB234&gt;M234*1.25,"Au-delà de 125 % In",IF(AB234&lt;M234*0.9,"En dessous de In","OK")))</f>
      </c>
      <c r="AD234" s="5"/>
      <c r="AE234" s="5"/>
      <c r="AF234" s="8"/>
      <c r="AG234" s="8"/>
      <c r="AH234" s="6"/>
      <c r="AI234" s="11">
        <f>IF(OR(AG234="",AH234=""),"",EDATE(AG234,AH234))</f>
      </c>
      <c r="AJ234" s="9">
        <f>IF(AI234="","",IF(AI234&lt;TODAY(),"En retard",IF(AI234-TODAY()&lt;=30,"Dans les 30 jours","OK")))</f>
      </c>
      <c r="AK234" s="5"/>
    </row>
    <row r="235">
      <c r="A235" s="5"/>
      <c r="B235" s="5"/>
      <c r="C235" s="5"/>
      <c r="D235" s="5"/>
      <c r="E235" s="5"/>
      <c r="F235" s="5"/>
      <c r="G235" s="5"/>
      <c r="H235" s="5"/>
      <c r="I235" s="7"/>
      <c r="J235" s="5"/>
      <c r="K235" s="10">
        <f>IF(I235="","",IF(J235="HP",ROUND(I235*0.7457,2),IF(J235="ch",ROUND(I235*0.7355,2),I235)))</f>
      </c>
      <c r="L235" s="5"/>
      <c r="M235" s="7"/>
      <c r="N235" s="5"/>
      <c r="O235" s="6"/>
      <c r="P235" s="9">
        <f>IF(OR(O235="",N235=""),"",2*INT(60*N235/O235))</f>
      </c>
      <c r="Q235" s="5"/>
      <c r="R235" s="5"/>
      <c r="S235" s="5"/>
      <c r="T235" s="5"/>
      <c r="U235" s="5"/>
      <c r="V235" s="5"/>
      <c r="W235" s="7"/>
      <c r="X235" s="5"/>
      <c r="Y235" s="5"/>
      <c r="Z235" s="5"/>
      <c r="AA235" s="5"/>
      <c r="AB235" s="7"/>
      <c r="AC235" s="9">
        <f>IF(OR(AB235="",M235=""),"",IF(AB235&gt;M235*1.25,"Au-delà de 125 % In",IF(AB235&lt;M235*0.9,"En dessous de In","OK")))</f>
      </c>
      <c r="AD235" s="5"/>
      <c r="AE235" s="5"/>
      <c r="AF235" s="8"/>
      <c r="AG235" s="8"/>
      <c r="AH235" s="6"/>
      <c r="AI235" s="11">
        <f>IF(OR(AG235="",AH235=""),"",EDATE(AG235,AH235))</f>
      </c>
      <c r="AJ235" s="9">
        <f>IF(AI235="","",IF(AI235&lt;TODAY(),"En retard",IF(AI235-TODAY()&lt;=30,"Dans les 30 jours","OK")))</f>
      </c>
      <c r="AK235" s="5"/>
    </row>
    <row r="236">
      <c r="A236" s="5"/>
      <c r="B236" s="5"/>
      <c r="C236" s="5"/>
      <c r="D236" s="5"/>
      <c r="E236" s="5"/>
      <c r="F236" s="5"/>
      <c r="G236" s="5"/>
      <c r="H236" s="5"/>
      <c r="I236" s="7"/>
      <c r="J236" s="5"/>
      <c r="K236" s="10">
        <f>IF(I236="","",IF(J236="HP",ROUND(I236*0.7457,2),IF(J236="ch",ROUND(I236*0.7355,2),I236)))</f>
      </c>
      <c r="L236" s="5"/>
      <c r="M236" s="7"/>
      <c r="N236" s="5"/>
      <c r="O236" s="6"/>
      <c r="P236" s="9">
        <f>IF(OR(O236="",N236=""),"",2*INT(60*N236/O236))</f>
      </c>
      <c r="Q236" s="5"/>
      <c r="R236" s="5"/>
      <c r="S236" s="5"/>
      <c r="T236" s="5"/>
      <c r="U236" s="5"/>
      <c r="V236" s="5"/>
      <c r="W236" s="7"/>
      <c r="X236" s="5"/>
      <c r="Y236" s="5"/>
      <c r="Z236" s="5"/>
      <c r="AA236" s="5"/>
      <c r="AB236" s="7"/>
      <c r="AC236" s="9">
        <f>IF(OR(AB236="",M236=""),"",IF(AB236&gt;M236*1.25,"Au-delà de 125 % In",IF(AB236&lt;M236*0.9,"En dessous de In","OK")))</f>
      </c>
      <c r="AD236" s="5"/>
      <c r="AE236" s="5"/>
      <c r="AF236" s="8"/>
      <c r="AG236" s="8"/>
      <c r="AH236" s="6"/>
      <c r="AI236" s="11">
        <f>IF(OR(AG236="",AH236=""),"",EDATE(AG236,AH236))</f>
      </c>
      <c r="AJ236" s="9">
        <f>IF(AI236="","",IF(AI236&lt;TODAY(),"En retard",IF(AI236-TODAY()&lt;=30,"Dans les 30 jours","OK")))</f>
      </c>
      <c r="AK236" s="5"/>
    </row>
    <row r="237">
      <c r="A237" s="5"/>
      <c r="B237" s="5"/>
      <c r="C237" s="5"/>
      <c r="D237" s="5"/>
      <c r="E237" s="5"/>
      <c r="F237" s="5"/>
      <c r="G237" s="5"/>
      <c r="H237" s="5"/>
      <c r="I237" s="7"/>
      <c r="J237" s="5"/>
      <c r="K237" s="10">
        <f>IF(I237="","",IF(J237="HP",ROUND(I237*0.7457,2),IF(J237="ch",ROUND(I237*0.7355,2),I237)))</f>
      </c>
      <c r="L237" s="5"/>
      <c r="M237" s="7"/>
      <c r="N237" s="5"/>
      <c r="O237" s="6"/>
      <c r="P237" s="9">
        <f>IF(OR(O237="",N237=""),"",2*INT(60*N237/O237))</f>
      </c>
      <c r="Q237" s="5"/>
      <c r="R237" s="5"/>
      <c r="S237" s="5"/>
      <c r="T237" s="5"/>
      <c r="U237" s="5"/>
      <c r="V237" s="5"/>
      <c r="W237" s="7"/>
      <c r="X237" s="5"/>
      <c r="Y237" s="5"/>
      <c r="Z237" s="5"/>
      <c r="AA237" s="5"/>
      <c r="AB237" s="7"/>
      <c r="AC237" s="9">
        <f>IF(OR(AB237="",M237=""),"",IF(AB237&gt;M237*1.25,"Au-delà de 125 % In",IF(AB237&lt;M237*0.9,"En dessous de In","OK")))</f>
      </c>
      <c r="AD237" s="5"/>
      <c r="AE237" s="5"/>
      <c r="AF237" s="8"/>
      <c r="AG237" s="8"/>
      <c r="AH237" s="6"/>
      <c r="AI237" s="11">
        <f>IF(OR(AG237="",AH237=""),"",EDATE(AG237,AH237))</f>
      </c>
      <c r="AJ237" s="9">
        <f>IF(AI237="","",IF(AI237&lt;TODAY(),"En retard",IF(AI237-TODAY()&lt;=30,"Dans les 30 jours","OK")))</f>
      </c>
      <c r="AK237" s="5"/>
    </row>
    <row r="238">
      <c r="A238" s="5"/>
      <c r="B238" s="5"/>
      <c r="C238" s="5"/>
      <c r="D238" s="5"/>
      <c r="E238" s="5"/>
      <c r="F238" s="5"/>
      <c r="G238" s="5"/>
      <c r="H238" s="5"/>
      <c r="I238" s="7"/>
      <c r="J238" s="5"/>
      <c r="K238" s="10">
        <f>IF(I238="","",IF(J238="HP",ROUND(I238*0.7457,2),IF(J238="ch",ROUND(I238*0.7355,2),I238)))</f>
      </c>
      <c r="L238" s="5"/>
      <c r="M238" s="7"/>
      <c r="N238" s="5"/>
      <c r="O238" s="6"/>
      <c r="P238" s="9">
        <f>IF(OR(O238="",N238=""),"",2*INT(60*N238/O238))</f>
      </c>
      <c r="Q238" s="5"/>
      <c r="R238" s="5"/>
      <c r="S238" s="5"/>
      <c r="T238" s="5"/>
      <c r="U238" s="5"/>
      <c r="V238" s="5"/>
      <c r="W238" s="7"/>
      <c r="X238" s="5"/>
      <c r="Y238" s="5"/>
      <c r="Z238" s="5"/>
      <c r="AA238" s="5"/>
      <c r="AB238" s="7"/>
      <c r="AC238" s="9">
        <f>IF(OR(AB238="",M238=""),"",IF(AB238&gt;M238*1.25,"Au-delà de 125 % In",IF(AB238&lt;M238*0.9,"En dessous de In","OK")))</f>
      </c>
      <c r="AD238" s="5"/>
      <c r="AE238" s="5"/>
      <c r="AF238" s="8"/>
      <c r="AG238" s="8"/>
      <c r="AH238" s="6"/>
      <c r="AI238" s="11">
        <f>IF(OR(AG238="",AH238=""),"",EDATE(AG238,AH238))</f>
      </c>
      <c r="AJ238" s="9">
        <f>IF(AI238="","",IF(AI238&lt;TODAY(),"En retard",IF(AI238-TODAY()&lt;=30,"Dans les 30 jours","OK")))</f>
      </c>
      <c r="AK238" s="5"/>
    </row>
    <row r="239">
      <c r="A239" s="5"/>
      <c r="B239" s="5"/>
      <c r="C239" s="5"/>
      <c r="D239" s="5"/>
      <c r="E239" s="5"/>
      <c r="F239" s="5"/>
      <c r="G239" s="5"/>
      <c r="H239" s="5"/>
      <c r="I239" s="7"/>
      <c r="J239" s="5"/>
      <c r="K239" s="10">
        <f>IF(I239="","",IF(J239="HP",ROUND(I239*0.7457,2),IF(J239="ch",ROUND(I239*0.7355,2),I239)))</f>
      </c>
      <c r="L239" s="5"/>
      <c r="M239" s="7"/>
      <c r="N239" s="5"/>
      <c r="O239" s="6"/>
      <c r="P239" s="9">
        <f>IF(OR(O239="",N239=""),"",2*INT(60*N239/O239))</f>
      </c>
      <c r="Q239" s="5"/>
      <c r="R239" s="5"/>
      <c r="S239" s="5"/>
      <c r="T239" s="5"/>
      <c r="U239" s="5"/>
      <c r="V239" s="5"/>
      <c r="W239" s="7"/>
      <c r="X239" s="5"/>
      <c r="Y239" s="5"/>
      <c r="Z239" s="5"/>
      <c r="AA239" s="5"/>
      <c r="AB239" s="7"/>
      <c r="AC239" s="9">
        <f>IF(OR(AB239="",M239=""),"",IF(AB239&gt;M239*1.25,"Au-delà de 125 % In",IF(AB239&lt;M239*0.9,"En dessous de In","OK")))</f>
      </c>
      <c r="AD239" s="5"/>
      <c r="AE239" s="5"/>
      <c r="AF239" s="8"/>
      <c r="AG239" s="8"/>
      <c r="AH239" s="6"/>
      <c r="AI239" s="11">
        <f>IF(OR(AG239="",AH239=""),"",EDATE(AG239,AH239))</f>
      </c>
      <c r="AJ239" s="9">
        <f>IF(AI239="","",IF(AI239&lt;TODAY(),"En retard",IF(AI239-TODAY()&lt;=30,"Dans les 30 jours","OK")))</f>
      </c>
      <c r="AK239" s="5"/>
    </row>
    <row r="240">
      <c r="A240" s="5"/>
      <c r="B240" s="5"/>
      <c r="C240" s="5"/>
      <c r="D240" s="5"/>
      <c r="E240" s="5"/>
      <c r="F240" s="5"/>
      <c r="G240" s="5"/>
      <c r="H240" s="5"/>
      <c r="I240" s="7"/>
      <c r="J240" s="5"/>
      <c r="K240" s="10">
        <f>IF(I240="","",IF(J240="HP",ROUND(I240*0.7457,2),IF(J240="ch",ROUND(I240*0.7355,2),I240)))</f>
      </c>
      <c r="L240" s="5"/>
      <c r="M240" s="7"/>
      <c r="N240" s="5"/>
      <c r="O240" s="6"/>
      <c r="P240" s="9">
        <f>IF(OR(O240="",N240=""),"",2*INT(60*N240/O240))</f>
      </c>
      <c r="Q240" s="5"/>
      <c r="R240" s="5"/>
      <c r="S240" s="5"/>
      <c r="T240" s="5"/>
      <c r="U240" s="5"/>
      <c r="V240" s="5"/>
      <c r="W240" s="7"/>
      <c r="X240" s="5"/>
      <c r="Y240" s="5"/>
      <c r="Z240" s="5"/>
      <c r="AA240" s="5"/>
      <c r="AB240" s="7"/>
      <c r="AC240" s="9">
        <f>IF(OR(AB240="",M240=""),"",IF(AB240&gt;M240*1.25,"Au-delà de 125 % In",IF(AB240&lt;M240*0.9,"En dessous de In","OK")))</f>
      </c>
      <c r="AD240" s="5"/>
      <c r="AE240" s="5"/>
      <c r="AF240" s="8"/>
      <c r="AG240" s="8"/>
      <c r="AH240" s="6"/>
      <c r="AI240" s="11">
        <f>IF(OR(AG240="",AH240=""),"",EDATE(AG240,AH240))</f>
      </c>
      <c r="AJ240" s="9">
        <f>IF(AI240="","",IF(AI240&lt;TODAY(),"En retard",IF(AI240-TODAY()&lt;=30,"Dans les 30 jours","OK")))</f>
      </c>
      <c r="AK240" s="5"/>
    </row>
    <row r="241">
      <c r="A241" s="5"/>
      <c r="B241" s="5"/>
      <c r="C241" s="5"/>
      <c r="D241" s="5"/>
      <c r="E241" s="5"/>
      <c r="F241" s="5"/>
      <c r="G241" s="5"/>
      <c r="H241" s="5"/>
      <c r="I241" s="7"/>
      <c r="J241" s="5"/>
      <c r="K241" s="10">
        <f>IF(I241="","",IF(J241="HP",ROUND(I241*0.7457,2),IF(J241="ch",ROUND(I241*0.7355,2),I241)))</f>
      </c>
      <c r="L241" s="5"/>
      <c r="M241" s="7"/>
      <c r="N241" s="5"/>
      <c r="O241" s="6"/>
      <c r="P241" s="9">
        <f>IF(OR(O241="",N241=""),"",2*INT(60*N241/O241))</f>
      </c>
      <c r="Q241" s="5"/>
      <c r="R241" s="5"/>
      <c r="S241" s="5"/>
      <c r="T241" s="5"/>
      <c r="U241" s="5"/>
      <c r="V241" s="5"/>
      <c r="W241" s="7"/>
      <c r="X241" s="5"/>
      <c r="Y241" s="5"/>
      <c r="Z241" s="5"/>
      <c r="AA241" s="5"/>
      <c r="AB241" s="7"/>
      <c r="AC241" s="9">
        <f>IF(OR(AB241="",M241=""),"",IF(AB241&gt;M241*1.25,"Au-delà de 125 % In",IF(AB241&lt;M241*0.9,"En dessous de In","OK")))</f>
      </c>
      <c r="AD241" s="5"/>
      <c r="AE241" s="5"/>
      <c r="AF241" s="8"/>
      <c r="AG241" s="8"/>
      <c r="AH241" s="6"/>
      <c r="AI241" s="11">
        <f>IF(OR(AG241="",AH241=""),"",EDATE(AG241,AH241))</f>
      </c>
      <c r="AJ241" s="9">
        <f>IF(AI241="","",IF(AI241&lt;TODAY(),"En retard",IF(AI241-TODAY()&lt;=30,"Dans les 30 jours","OK")))</f>
      </c>
      <c r="AK241" s="5"/>
    </row>
    <row r="242">
      <c r="A242" s="5"/>
      <c r="B242" s="5"/>
      <c r="C242" s="5"/>
      <c r="D242" s="5"/>
      <c r="E242" s="5"/>
      <c r="F242" s="5"/>
      <c r="G242" s="5"/>
      <c r="H242" s="5"/>
      <c r="I242" s="7"/>
      <c r="J242" s="5"/>
      <c r="K242" s="10">
        <f>IF(I242="","",IF(J242="HP",ROUND(I242*0.7457,2),IF(J242="ch",ROUND(I242*0.7355,2),I242)))</f>
      </c>
      <c r="L242" s="5"/>
      <c r="M242" s="7"/>
      <c r="N242" s="5"/>
      <c r="O242" s="6"/>
      <c r="P242" s="9">
        <f>IF(OR(O242="",N242=""),"",2*INT(60*N242/O242))</f>
      </c>
      <c r="Q242" s="5"/>
      <c r="R242" s="5"/>
      <c r="S242" s="5"/>
      <c r="T242" s="5"/>
      <c r="U242" s="5"/>
      <c r="V242" s="5"/>
      <c r="W242" s="7"/>
      <c r="X242" s="5"/>
      <c r="Y242" s="5"/>
      <c r="Z242" s="5"/>
      <c r="AA242" s="5"/>
      <c r="AB242" s="7"/>
      <c r="AC242" s="9">
        <f>IF(OR(AB242="",M242=""),"",IF(AB242&gt;M242*1.25,"Au-delà de 125 % In",IF(AB242&lt;M242*0.9,"En dessous de In","OK")))</f>
      </c>
      <c r="AD242" s="5"/>
      <c r="AE242" s="5"/>
      <c r="AF242" s="8"/>
      <c r="AG242" s="8"/>
      <c r="AH242" s="6"/>
      <c r="AI242" s="11">
        <f>IF(OR(AG242="",AH242=""),"",EDATE(AG242,AH242))</f>
      </c>
      <c r="AJ242" s="9">
        <f>IF(AI242="","",IF(AI242&lt;TODAY(),"En retard",IF(AI242-TODAY()&lt;=30,"Dans les 30 jours","OK")))</f>
      </c>
      <c r="AK242" s="5"/>
    </row>
    <row r="243">
      <c r="A243" s="5"/>
      <c r="B243" s="5"/>
      <c r="C243" s="5"/>
      <c r="D243" s="5"/>
      <c r="E243" s="5"/>
      <c r="F243" s="5"/>
      <c r="G243" s="5"/>
      <c r="H243" s="5"/>
      <c r="I243" s="7"/>
      <c r="J243" s="5"/>
      <c r="K243" s="10">
        <f>IF(I243="","",IF(J243="HP",ROUND(I243*0.7457,2),IF(J243="ch",ROUND(I243*0.7355,2),I243)))</f>
      </c>
      <c r="L243" s="5"/>
      <c r="M243" s="7"/>
      <c r="N243" s="5"/>
      <c r="O243" s="6"/>
      <c r="P243" s="9">
        <f>IF(OR(O243="",N243=""),"",2*INT(60*N243/O243))</f>
      </c>
      <c r="Q243" s="5"/>
      <c r="R243" s="5"/>
      <c r="S243" s="5"/>
      <c r="T243" s="5"/>
      <c r="U243" s="5"/>
      <c r="V243" s="5"/>
      <c r="W243" s="7"/>
      <c r="X243" s="5"/>
      <c r="Y243" s="5"/>
      <c r="Z243" s="5"/>
      <c r="AA243" s="5"/>
      <c r="AB243" s="7"/>
      <c r="AC243" s="9">
        <f>IF(OR(AB243="",M243=""),"",IF(AB243&gt;M243*1.25,"Au-delà de 125 % In",IF(AB243&lt;M243*0.9,"En dessous de In","OK")))</f>
      </c>
      <c r="AD243" s="5"/>
      <c r="AE243" s="5"/>
      <c r="AF243" s="8"/>
      <c r="AG243" s="8"/>
      <c r="AH243" s="6"/>
      <c r="AI243" s="11">
        <f>IF(OR(AG243="",AH243=""),"",EDATE(AG243,AH243))</f>
      </c>
      <c r="AJ243" s="9">
        <f>IF(AI243="","",IF(AI243&lt;TODAY(),"En retard",IF(AI243-TODAY()&lt;=30,"Dans les 30 jours","OK")))</f>
      </c>
      <c r="AK243" s="5"/>
    </row>
    <row r="244">
      <c r="A244" s="5"/>
      <c r="B244" s="5"/>
      <c r="C244" s="5"/>
      <c r="D244" s="5"/>
      <c r="E244" s="5"/>
      <c r="F244" s="5"/>
      <c r="G244" s="5"/>
      <c r="H244" s="5"/>
      <c r="I244" s="7"/>
      <c r="J244" s="5"/>
      <c r="K244" s="10">
        <f>IF(I244="","",IF(J244="HP",ROUND(I244*0.7457,2),IF(J244="ch",ROUND(I244*0.7355,2),I244)))</f>
      </c>
      <c r="L244" s="5"/>
      <c r="M244" s="7"/>
      <c r="N244" s="5"/>
      <c r="O244" s="6"/>
      <c r="P244" s="9">
        <f>IF(OR(O244="",N244=""),"",2*INT(60*N244/O244))</f>
      </c>
      <c r="Q244" s="5"/>
      <c r="R244" s="5"/>
      <c r="S244" s="5"/>
      <c r="T244" s="5"/>
      <c r="U244" s="5"/>
      <c r="V244" s="5"/>
      <c r="W244" s="7"/>
      <c r="X244" s="5"/>
      <c r="Y244" s="5"/>
      <c r="Z244" s="5"/>
      <c r="AA244" s="5"/>
      <c r="AB244" s="7"/>
      <c r="AC244" s="9">
        <f>IF(OR(AB244="",M244=""),"",IF(AB244&gt;M244*1.25,"Au-delà de 125 % In",IF(AB244&lt;M244*0.9,"En dessous de In","OK")))</f>
      </c>
      <c r="AD244" s="5"/>
      <c r="AE244" s="5"/>
      <c r="AF244" s="8"/>
      <c r="AG244" s="8"/>
      <c r="AH244" s="6"/>
      <c r="AI244" s="11">
        <f>IF(OR(AG244="",AH244=""),"",EDATE(AG244,AH244))</f>
      </c>
      <c r="AJ244" s="9">
        <f>IF(AI244="","",IF(AI244&lt;TODAY(),"En retard",IF(AI244-TODAY()&lt;=30,"Dans les 30 jours","OK")))</f>
      </c>
      <c r="AK244" s="5"/>
    </row>
    <row r="245">
      <c r="A245" s="5"/>
      <c r="B245" s="5"/>
      <c r="C245" s="5"/>
      <c r="D245" s="5"/>
      <c r="E245" s="5"/>
      <c r="F245" s="5"/>
      <c r="G245" s="5"/>
      <c r="H245" s="5"/>
      <c r="I245" s="7"/>
      <c r="J245" s="5"/>
      <c r="K245" s="10">
        <f>IF(I245="","",IF(J245="HP",ROUND(I245*0.7457,2),IF(J245="ch",ROUND(I245*0.7355,2),I245)))</f>
      </c>
      <c r="L245" s="5"/>
      <c r="M245" s="7"/>
      <c r="N245" s="5"/>
      <c r="O245" s="6"/>
      <c r="P245" s="9">
        <f>IF(OR(O245="",N245=""),"",2*INT(60*N245/O245))</f>
      </c>
      <c r="Q245" s="5"/>
      <c r="R245" s="5"/>
      <c r="S245" s="5"/>
      <c r="T245" s="5"/>
      <c r="U245" s="5"/>
      <c r="V245" s="5"/>
      <c r="W245" s="7"/>
      <c r="X245" s="5"/>
      <c r="Y245" s="5"/>
      <c r="Z245" s="5"/>
      <c r="AA245" s="5"/>
      <c r="AB245" s="7"/>
      <c r="AC245" s="9">
        <f>IF(OR(AB245="",M245=""),"",IF(AB245&gt;M245*1.25,"Au-delà de 125 % In",IF(AB245&lt;M245*0.9,"En dessous de In","OK")))</f>
      </c>
      <c r="AD245" s="5"/>
      <c r="AE245" s="5"/>
      <c r="AF245" s="8"/>
      <c r="AG245" s="8"/>
      <c r="AH245" s="6"/>
      <c r="AI245" s="11">
        <f>IF(OR(AG245="",AH245=""),"",EDATE(AG245,AH245))</f>
      </c>
      <c r="AJ245" s="9">
        <f>IF(AI245="","",IF(AI245&lt;TODAY(),"En retard",IF(AI245-TODAY()&lt;=30,"Dans les 30 jours","OK")))</f>
      </c>
      <c r="AK245" s="5"/>
    </row>
    <row r="246">
      <c r="A246" s="5"/>
      <c r="B246" s="5"/>
      <c r="C246" s="5"/>
      <c r="D246" s="5"/>
      <c r="E246" s="5"/>
      <c r="F246" s="5"/>
      <c r="G246" s="5"/>
      <c r="H246" s="5"/>
      <c r="I246" s="7"/>
      <c r="J246" s="5"/>
      <c r="K246" s="10">
        <f>IF(I246="","",IF(J246="HP",ROUND(I246*0.7457,2),IF(J246="ch",ROUND(I246*0.7355,2),I246)))</f>
      </c>
      <c r="L246" s="5"/>
      <c r="M246" s="7"/>
      <c r="N246" s="5"/>
      <c r="O246" s="6"/>
      <c r="P246" s="9">
        <f>IF(OR(O246="",N246=""),"",2*INT(60*N246/O246))</f>
      </c>
      <c r="Q246" s="5"/>
      <c r="R246" s="5"/>
      <c r="S246" s="5"/>
      <c r="T246" s="5"/>
      <c r="U246" s="5"/>
      <c r="V246" s="5"/>
      <c r="W246" s="7"/>
      <c r="X246" s="5"/>
      <c r="Y246" s="5"/>
      <c r="Z246" s="5"/>
      <c r="AA246" s="5"/>
      <c r="AB246" s="7"/>
      <c r="AC246" s="9">
        <f>IF(OR(AB246="",M246=""),"",IF(AB246&gt;M246*1.25,"Au-delà de 125 % In",IF(AB246&lt;M246*0.9,"En dessous de In","OK")))</f>
      </c>
      <c r="AD246" s="5"/>
      <c r="AE246" s="5"/>
      <c r="AF246" s="8"/>
      <c r="AG246" s="8"/>
      <c r="AH246" s="6"/>
      <c r="AI246" s="11">
        <f>IF(OR(AG246="",AH246=""),"",EDATE(AG246,AH246))</f>
      </c>
      <c r="AJ246" s="9">
        <f>IF(AI246="","",IF(AI246&lt;TODAY(),"En retard",IF(AI246-TODAY()&lt;=30,"Dans les 30 jours","OK")))</f>
      </c>
      <c r="AK246" s="5"/>
    </row>
    <row r="247">
      <c r="A247" s="5"/>
      <c r="B247" s="5"/>
      <c r="C247" s="5"/>
      <c r="D247" s="5"/>
      <c r="E247" s="5"/>
      <c r="F247" s="5"/>
      <c r="G247" s="5"/>
      <c r="H247" s="5"/>
      <c r="I247" s="7"/>
      <c r="J247" s="5"/>
      <c r="K247" s="10">
        <f>IF(I247="","",IF(J247="HP",ROUND(I247*0.7457,2),IF(J247="ch",ROUND(I247*0.7355,2),I247)))</f>
      </c>
      <c r="L247" s="5"/>
      <c r="M247" s="7"/>
      <c r="N247" s="5"/>
      <c r="O247" s="6"/>
      <c r="P247" s="9">
        <f>IF(OR(O247="",N247=""),"",2*INT(60*N247/O247))</f>
      </c>
      <c r="Q247" s="5"/>
      <c r="R247" s="5"/>
      <c r="S247" s="5"/>
      <c r="T247" s="5"/>
      <c r="U247" s="5"/>
      <c r="V247" s="5"/>
      <c r="W247" s="7"/>
      <c r="X247" s="5"/>
      <c r="Y247" s="5"/>
      <c r="Z247" s="5"/>
      <c r="AA247" s="5"/>
      <c r="AB247" s="7"/>
      <c r="AC247" s="9">
        <f>IF(OR(AB247="",M247=""),"",IF(AB247&gt;M247*1.25,"Au-delà de 125 % In",IF(AB247&lt;M247*0.9,"En dessous de In","OK")))</f>
      </c>
      <c r="AD247" s="5"/>
      <c r="AE247" s="5"/>
      <c r="AF247" s="8"/>
      <c r="AG247" s="8"/>
      <c r="AH247" s="6"/>
      <c r="AI247" s="11">
        <f>IF(OR(AG247="",AH247=""),"",EDATE(AG247,AH247))</f>
      </c>
      <c r="AJ247" s="9">
        <f>IF(AI247="","",IF(AI247&lt;TODAY(),"En retard",IF(AI247-TODAY()&lt;=30,"Dans les 30 jours","OK")))</f>
      </c>
      <c r="AK247" s="5"/>
    </row>
    <row r="248">
      <c r="A248" s="5"/>
      <c r="B248" s="5"/>
      <c r="C248" s="5"/>
      <c r="D248" s="5"/>
      <c r="E248" s="5"/>
      <c r="F248" s="5"/>
      <c r="G248" s="5"/>
      <c r="H248" s="5"/>
      <c r="I248" s="7"/>
      <c r="J248" s="5"/>
      <c r="K248" s="10">
        <f>IF(I248="","",IF(J248="HP",ROUND(I248*0.7457,2),IF(J248="ch",ROUND(I248*0.7355,2),I248)))</f>
      </c>
      <c r="L248" s="5"/>
      <c r="M248" s="7"/>
      <c r="N248" s="5"/>
      <c r="O248" s="6"/>
      <c r="P248" s="9">
        <f>IF(OR(O248="",N248=""),"",2*INT(60*N248/O248))</f>
      </c>
      <c r="Q248" s="5"/>
      <c r="R248" s="5"/>
      <c r="S248" s="5"/>
      <c r="T248" s="5"/>
      <c r="U248" s="5"/>
      <c r="V248" s="5"/>
      <c r="W248" s="7"/>
      <c r="X248" s="5"/>
      <c r="Y248" s="5"/>
      <c r="Z248" s="5"/>
      <c r="AA248" s="5"/>
      <c r="AB248" s="7"/>
      <c r="AC248" s="9">
        <f>IF(OR(AB248="",M248=""),"",IF(AB248&gt;M248*1.25,"Au-delà de 125 % In",IF(AB248&lt;M248*0.9,"En dessous de In","OK")))</f>
      </c>
      <c r="AD248" s="5"/>
      <c r="AE248" s="5"/>
      <c r="AF248" s="8"/>
      <c r="AG248" s="8"/>
      <c r="AH248" s="6"/>
      <c r="AI248" s="11">
        <f>IF(OR(AG248="",AH248=""),"",EDATE(AG248,AH248))</f>
      </c>
      <c r="AJ248" s="9">
        <f>IF(AI248="","",IF(AI248&lt;TODAY(),"En retard",IF(AI248-TODAY()&lt;=30,"Dans les 30 jours","OK")))</f>
      </c>
      <c r="AK248" s="5"/>
    </row>
    <row r="249">
      <c r="A249" s="5"/>
      <c r="B249" s="5"/>
      <c r="C249" s="5"/>
      <c r="D249" s="5"/>
      <c r="E249" s="5"/>
      <c r="F249" s="5"/>
      <c r="G249" s="5"/>
      <c r="H249" s="5"/>
      <c r="I249" s="7"/>
      <c r="J249" s="5"/>
      <c r="K249" s="10">
        <f>IF(I249="","",IF(J249="HP",ROUND(I249*0.7457,2),IF(J249="ch",ROUND(I249*0.7355,2),I249)))</f>
      </c>
      <c r="L249" s="5"/>
      <c r="M249" s="7"/>
      <c r="N249" s="5"/>
      <c r="O249" s="6"/>
      <c r="P249" s="9">
        <f>IF(OR(O249="",N249=""),"",2*INT(60*N249/O249))</f>
      </c>
      <c r="Q249" s="5"/>
      <c r="R249" s="5"/>
      <c r="S249" s="5"/>
      <c r="T249" s="5"/>
      <c r="U249" s="5"/>
      <c r="V249" s="5"/>
      <c r="W249" s="7"/>
      <c r="X249" s="5"/>
      <c r="Y249" s="5"/>
      <c r="Z249" s="5"/>
      <c r="AA249" s="5"/>
      <c r="AB249" s="7"/>
      <c r="AC249" s="9">
        <f>IF(OR(AB249="",M249=""),"",IF(AB249&gt;M249*1.25,"Au-delà de 125 % In",IF(AB249&lt;M249*0.9,"En dessous de In","OK")))</f>
      </c>
      <c r="AD249" s="5"/>
      <c r="AE249" s="5"/>
      <c r="AF249" s="8"/>
      <c r="AG249" s="8"/>
      <c r="AH249" s="6"/>
      <c r="AI249" s="11">
        <f>IF(OR(AG249="",AH249=""),"",EDATE(AG249,AH249))</f>
      </c>
      <c r="AJ249" s="9">
        <f>IF(AI249="","",IF(AI249&lt;TODAY(),"En retard",IF(AI249-TODAY()&lt;=30,"Dans les 30 jours","OK")))</f>
      </c>
      <c r="AK249" s="5"/>
    </row>
    <row r="250">
      <c r="A250" s="5"/>
      <c r="B250" s="5"/>
      <c r="C250" s="5"/>
      <c r="D250" s="5"/>
      <c r="E250" s="5"/>
      <c r="F250" s="5"/>
      <c r="G250" s="5"/>
      <c r="H250" s="5"/>
      <c r="I250" s="7"/>
      <c r="J250" s="5"/>
      <c r="K250" s="10">
        <f>IF(I250="","",IF(J250="HP",ROUND(I250*0.7457,2),IF(J250="ch",ROUND(I250*0.7355,2),I250)))</f>
      </c>
      <c r="L250" s="5"/>
      <c r="M250" s="7"/>
      <c r="N250" s="5"/>
      <c r="O250" s="6"/>
      <c r="P250" s="9">
        <f>IF(OR(O250="",N250=""),"",2*INT(60*N250/O250))</f>
      </c>
      <c r="Q250" s="5"/>
      <c r="R250" s="5"/>
      <c r="S250" s="5"/>
      <c r="T250" s="5"/>
      <c r="U250" s="5"/>
      <c r="V250" s="5"/>
      <c r="W250" s="7"/>
      <c r="X250" s="5"/>
      <c r="Y250" s="5"/>
      <c r="Z250" s="5"/>
      <c r="AA250" s="5"/>
      <c r="AB250" s="7"/>
      <c r="AC250" s="9">
        <f>IF(OR(AB250="",M250=""),"",IF(AB250&gt;M250*1.25,"Au-delà de 125 % In",IF(AB250&lt;M250*0.9,"En dessous de In","OK")))</f>
      </c>
      <c r="AD250" s="5"/>
      <c r="AE250" s="5"/>
      <c r="AF250" s="8"/>
      <c r="AG250" s="8"/>
      <c r="AH250" s="6"/>
      <c r="AI250" s="11">
        <f>IF(OR(AG250="",AH250=""),"",EDATE(AG250,AH250))</f>
      </c>
      <c r="AJ250" s="9">
        <f>IF(AI250="","",IF(AI250&lt;TODAY(),"En retard",IF(AI250-TODAY()&lt;=30,"Dans les 30 jours","OK")))</f>
      </c>
      <c r="AK250" s="5"/>
    </row>
    <row r="251">
      <c r="A251" s="5"/>
      <c r="B251" s="5"/>
      <c r="C251" s="5"/>
      <c r="D251" s="5"/>
      <c r="E251" s="5"/>
      <c r="F251" s="5"/>
      <c r="G251" s="5"/>
      <c r="H251" s="5"/>
      <c r="I251" s="7"/>
      <c r="J251" s="5"/>
      <c r="K251" s="10">
        <f>IF(I251="","",IF(J251="HP",ROUND(I251*0.7457,2),IF(J251="ch",ROUND(I251*0.7355,2),I251)))</f>
      </c>
      <c r="L251" s="5"/>
      <c r="M251" s="7"/>
      <c r="N251" s="5"/>
      <c r="O251" s="6"/>
      <c r="P251" s="9">
        <f>IF(OR(O251="",N251=""),"",2*INT(60*N251/O251))</f>
      </c>
      <c r="Q251" s="5"/>
      <c r="R251" s="5"/>
      <c r="S251" s="5"/>
      <c r="T251" s="5"/>
      <c r="U251" s="5"/>
      <c r="V251" s="5"/>
      <c r="W251" s="7"/>
      <c r="X251" s="5"/>
      <c r="Y251" s="5"/>
      <c r="Z251" s="5"/>
      <c r="AA251" s="5"/>
      <c r="AB251" s="7"/>
      <c r="AC251" s="9">
        <f>IF(OR(AB251="",M251=""),"",IF(AB251&gt;M251*1.25,"Au-delà de 125 % In",IF(AB251&lt;M251*0.9,"En dessous de In","OK")))</f>
      </c>
      <c r="AD251" s="5"/>
      <c r="AE251" s="5"/>
      <c r="AF251" s="8"/>
      <c r="AG251" s="8"/>
      <c r="AH251" s="6"/>
      <c r="AI251" s="11">
        <f>IF(OR(AG251="",AH251=""),"",EDATE(AG251,AH251))</f>
      </c>
      <c r="AJ251" s="9">
        <f>IF(AI251="","",IF(AI251&lt;TODAY(),"En retard",IF(AI251-TODAY()&lt;=30,"Dans les 30 jours","OK")))</f>
      </c>
      <c r="AK251" s="5"/>
    </row>
    <row r="252">
      <c r="A252" s="5"/>
      <c r="B252" s="5"/>
      <c r="C252" s="5"/>
      <c r="D252" s="5"/>
      <c r="E252" s="5"/>
      <c r="F252" s="5"/>
      <c r="G252" s="5"/>
      <c r="H252" s="5"/>
      <c r="I252" s="7"/>
      <c r="J252" s="5"/>
      <c r="K252" s="10">
        <f>IF(I252="","",IF(J252="HP",ROUND(I252*0.7457,2),IF(J252="ch",ROUND(I252*0.7355,2),I252)))</f>
      </c>
      <c r="L252" s="5"/>
      <c r="M252" s="7"/>
      <c r="N252" s="5"/>
      <c r="O252" s="6"/>
      <c r="P252" s="9">
        <f>IF(OR(O252="",N252=""),"",2*INT(60*N252/O252))</f>
      </c>
      <c r="Q252" s="5"/>
      <c r="R252" s="5"/>
      <c r="S252" s="5"/>
      <c r="T252" s="5"/>
      <c r="U252" s="5"/>
      <c r="V252" s="5"/>
      <c r="W252" s="7"/>
      <c r="X252" s="5"/>
      <c r="Y252" s="5"/>
      <c r="Z252" s="5"/>
      <c r="AA252" s="5"/>
      <c r="AB252" s="7"/>
      <c r="AC252" s="9">
        <f>IF(OR(AB252="",M252=""),"",IF(AB252&gt;M252*1.25,"Au-delà de 125 % In",IF(AB252&lt;M252*0.9,"En dessous de In","OK")))</f>
      </c>
      <c r="AD252" s="5"/>
      <c r="AE252" s="5"/>
      <c r="AF252" s="8"/>
      <c r="AG252" s="8"/>
      <c r="AH252" s="6"/>
      <c r="AI252" s="11">
        <f>IF(OR(AG252="",AH252=""),"",EDATE(AG252,AH252))</f>
      </c>
      <c r="AJ252" s="9">
        <f>IF(AI252="","",IF(AI252&lt;TODAY(),"En retard",IF(AI252-TODAY()&lt;=30,"Dans les 30 jours","OK")))</f>
      </c>
      <c r="AK252" s="5"/>
    </row>
    <row r="253">
      <c r="A253" s="5"/>
      <c r="B253" s="5"/>
      <c r="C253" s="5"/>
      <c r="D253" s="5"/>
      <c r="E253" s="5"/>
      <c r="F253" s="5"/>
      <c r="G253" s="5"/>
      <c r="H253" s="5"/>
      <c r="I253" s="7"/>
      <c r="J253" s="5"/>
      <c r="K253" s="10">
        <f>IF(I253="","",IF(J253="HP",ROUND(I253*0.7457,2),IF(J253="ch",ROUND(I253*0.7355,2),I253)))</f>
      </c>
      <c r="L253" s="5"/>
      <c r="M253" s="7"/>
      <c r="N253" s="5"/>
      <c r="O253" s="6"/>
      <c r="P253" s="9">
        <f>IF(OR(O253="",N253=""),"",2*INT(60*N253/O253))</f>
      </c>
      <c r="Q253" s="5"/>
      <c r="R253" s="5"/>
      <c r="S253" s="5"/>
      <c r="T253" s="5"/>
      <c r="U253" s="5"/>
      <c r="V253" s="5"/>
      <c r="W253" s="7"/>
      <c r="X253" s="5"/>
      <c r="Y253" s="5"/>
      <c r="Z253" s="5"/>
      <c r="AA253" s="5"/>
      <c r="AB253" s="7"/>
      <c r="AC253" s="9">
        <f>IF(OR(AB253="",M253=""),"",IF(AB253&gt;M253*1.25,"Au-delà de 125 % In",IF(AB253&lt;M253*0.9,"En dessous de In","OK")))</f>
      </c>
      <c r="AD253" s="5"/>
      <c r="AE253" s="5"/>
      <c r="AF253" s="8"/>
      <c r="AG253" s="8"/>
      <c r="AH253" s="6"/>
      <c r="AI253" s="11">
        <f>IF(OR(AG253="",AH253=""),"",EDATE(AG253,AH253))</f>
      </c>
      <c r="AJ253" s="9">
        <f>IF(AI253="","",IF(AI253&lt;TODAY(),"En retard",IF(AI253-TODAY()&lt;=30,"Dans les 30 jours","OK")))</f>
      </c>
      <c r="AK253" s="5"/>
    </row>
    <row r="254">
      <c r="A254" s="5"/>
      <c r="B254" s="5"/>
      <c r="C254" s="5"/>
      <c r="D254" s="5"/>
      <c r="E254" s="5"/>
      <c r="F254" s="5"/>
      <c r="G254" s="5"/>
      <c r="H254" s="5"/>
      <c r="I254" s="7"/>
      <c r="J254" s="5"/>
      <c r="K254" s="10">
        <f>IF(I254="","",IF(J254="HP",ROUND(I254*0.7457,2),IF(J254="ch",ROUND(I254*0.7355,2),I254)))</f>
      </c>
      <c r="L254" s="5"/>
      <c r="M254" s="7"/>
      <c r="N254" s="5"/>
      <c r="O254" s="6"/>
      <c r="P254" s="9">
        <f>IF(OR(O254="",N254=""),"",2*INT(60*N254/O254))</f>
      </c>
      <c r="Q254" s="5"/>
      <c r="R254" s="5"/>
      <c r="S254" s="5"/>
      <c r="T254" s="5"/>
      <c r="U254" s="5"/>
      <c r="V254" s="5"/>
      <c r="W254" s="7"/>
      <c r="X254" s="5"/>
      <c r="Y254" s="5"/>
      <c r="Z254" s="5"/>
      <c r="AA254" s="5"/>
      <c r="AB254" s="7"/>
      <c r="AC254" s="9">
        <f>IF(OR(AB254="",M254=""),"",IF(AB254&gt;M254*1.25,"Au-delà de 125 % In",IF(AB254&lt;M254*0.9,"En dessous de In","OK")))</f>
      </c>
      <c r="AD254" s="5"/>
      <c r="AE254" s="5"/>
      <c r="AF254" s="8"/>
      <c r="AG254" s="8"/>
      <c r="AH254" s="6"/>
      <c r="AI254" s="11">
        <f>IF(OR(AG254="",AH254=""),"",EDATE(AG254,AH254))</f>
      </c>
      <c r="AJ254" s="9">
        <f>IF(AI254="","",IF(AI254&lt;TODAY(),"En retard",IF(AI254-TODAY()&lt;=30,"Dans les 30 jours","OK")))</f>
      </c>
      <c r="AK254" s="5"/>
    </row>
    <row r="255">
      <c r="A255" s="5"/>
      <c r="B255" s="5"/>
      <c r="C255" s="5"/>
      <c r="D255" s="5"/>
      <c r="E255" s="5"/>
      <c r="F255" s="5"/>
      <c r="G255" s="5"/>
      <c r="H255" s="5"/>
      <c r="I255" s="7"/>
      <c r="J255" s="5"/>
      <c r="K255" s="10">
        <f>IF(I255="","",IF(J255="HP",ROUND(I255*0.7457,2),IF(J255="ch",ROUND(I255*0.7355,2),I255)))</f>
      </c>
      <c r="L255" s="5"/>
      <c r="M255" s="7"/>
      <c r="N255" s="5"/>
      <c r="O255" s="6"/>
      <c r="P255" s="9">
        <f>IF(OR(O255="",N255=""),"",2*INT(60*N255/O255))</f>
      </c>
      <c r="Q255" s="5"/>
      <c r="R255" s="5"/>
      <c r="S255" s="5"/>
      <c r="T255" s="5"/>
      <c r="U255" s="5"/>
      <c r="V255" s="5"/>
      <c r="W255" s="7"/>
      <c r="X255" s="5"/>
      <c r="Y255" s="5"/>
      <c r="Z255" s="5"/>
      <c r="AA255" s="5"/>
      <c r="AB255" s="7"/>
      <c r="AC255" s="9">
        <f>IF(OR(AB255="",M255=""),"",IF(AB255&gt;M255*1.25,"Au-delà de 125 % In",IF(AB255&lt;M255*0.9,"En dessous de In","OK")))</f>
      </c>
      <c r="AD255" s="5"/>
      <c r="AE255" s="5"/>
      <c r="AF255" s="8"/>
      <c r="AG255" s="8"/>
      <c r="AH255" s="6"/>
      <c r="AI255" s="11">
        <f>IF(OR(AG255="",AH255=""),"",EDATE(AG255,AH255))</f>
      </c>
      <c r="AJ255" s="9">
        <f>IF(AI255="","",IF(AI255&lt;TODAY(),"En retard",IF(AI255-TODAY()&lt;=30,"Dans les 30 jours","OK")))</f>
      </c>
      <c r="AK255" s="5"/>
    </row>
    <row r="256">
      <c r="A256" s="5"/>
      <c r="B256" s="5"/>
      <c r="C256" s="5"/>
      <c r="D256" s="5"/>
      <c r="E256" s="5"/>
      <c r="F256" s="5"/>
      <c r="G256" s="5"/>
      <c r="H256" s="5"/>
      <c r="I256" s="7"/>
      <c r="J256" s="5"/>
      <c r="K256" s="10">
        <f>IF(I256="","",IF(J256="HP",ROUND(I256*0.7457,2),IF(J256="ch",ROUND(I256*0.7355,2),I256)))</f>
      </c>
      <c r="L256" s="5"/>
      <c r="M256" s="7"/>
      <c r="N256" s="5"/>
      <c r="O256" s="6"/>
      <c r="P256" s="9">
        <f>IF(OR(O256="",N256=""),"",2*INT(60*N256/O256))</f>
      </c>
      <c r="Q256" s="5"/>
      <c r="R256" s="5"/>
      <c r="S256" s="5"/>
      <c r="T256" s="5"/>
      <c r="U256" s="5"/>
      <c r="V256" s="5"/>
      <c r="W256" s="7"/>
      <c r="X256" s="5"/>
      <c r="Y256" s="5"/>
      <c r="Z256" s="5"/>
      <c r="AA256" s="5"/>
      <c r="AB256" s="7"/>
      <c r="AC256" s="9">
        <f>IF(OR(AB256="",M256=""),"",IF(AB256&gt;M256*1.25,"Au-delà de 125 % In",IF(AB256&lt;M256*0.9,"En dessous de In","OK")))</f>
      </c>
      <c r="AD256" s="5"/>
      <c r="AE256" s="5"/>
      <c r="AF256" s="8"/>
      <c r="AG256" s="8"/>
      <c r="AH256" s="6"/>
      <c r="AI256" s="11">
        <f>IF(OR(AG256="",AH256=""),"",EDATE(AG256,AH256))</f>
      </c>
      <c r="AJ256" s="9">
        <f>IF(AI256="","",IF(AI256&lt;TODAY(),"En retard",IF(AI256-TODAY()&lt;=30,"Dans les 30 jours","OK")))</f>
      </c>
      <c r="AK256" s="5"/>
    </row>
    <row r="257">
      <c r="A257" s="5"/>
      <c r="B257" s="5"/>
      <c r="C257" s="5"/>
      <c r="D257" s="5"/>
      <c r="E257" s="5"/>
      <c r="F257" s="5"/>
      <c r="G257" s="5"/>
      <c r="H257" s="5"/>
      <c r="I257" s="7"/>
      <c r="J257" s="5"/>
      <c r="K257" s="10">
        <f>IF(I257="","",IF(J257="HP",ROUND(I257*0.7457,2),IF(J257="ch",ROUND(I257*0.7355,2),I257)))</f>
      </c>
      <c r="L257" s="5"/>
      <c r="M257" s="7"/>
      <c r="N257" s="5"/>
      <c r="O257" s="6"/>
      <c r="P257" s="9">
        <f>IF(OR(O257="",N257=""),"",2*INT(60*N257/O257))</f>
      </c>
      <c r="Q257" s="5"/>
      <c r="R257" s="5"/>
      <c r="S257" s="5"/>
      <c r="T257" s="5"/>
      <c r="U257" s="5"/>
      <c r="V257" s="5"/>
      <c r="W257" s="7"/>
      <c r="X257" s="5"/>
      <c r="Y257" s="5"/>
      <c r="Z257" s="5"/>
      <c r="AA257" s="5"/>
      <c r="AB257" s="7"/>
      <c r="AC257" s="9">
        <f>IF(OR(AB257="",M257=""),"",IF(AB257&gt;M257*1.25,"Au-delà de 125 % In",IF(AB257&lt;M257*0.9,"En dessous de In","OK")))</f>
      </c>
      <c r="AD257" s="5"/>
      <c r="AE257" s="5"/>
      <c r="AF257" s="8"/>
      <c r="AG257" s="8"/>
      <c r="AH257" s="6"/>
      <c r="AI257" s="11">
        <f>IF(OR(AG257="",AH257=""),"",EDATE(AG257,AH257))</f>
      </c>
      <c r="AJ257" s="9">
        <f>IF(AI257="","",IF(AI257&lt;TODAY(),"En retard",IF(AI257-TODAY()&lt;=30,"Dans les 30 jours","OK")))</f>
      </c>
      <c r="AK257" s="5"/>
    </row>
    <row r="258">
      <c r="A258" s="5"/>
      <c r="B258" s="5"/>
      <c r="C258" s="5"/>
      <c r="D258" s="5"/>
      <c r="E258" s="5"/>
      <c r="F258" s="5"/>
      <c r="G258" s="5"/>
      <c r="H258" s="5"/>
      <c r="I258" s="7"/>
      <c r="J258" s="5"/>
      <c r="K258" s="10">
        <f>IF(I258="","",IF(J258="HP",ROUND(I258*0.7457,2),IF(J258="ch",ROUND(I258*0.7355,2),I258)))</f>
      </c>
      <c r="L258" s="5"/>
      <c r="M258" s="7"/>
      <c r="N258" s="5"/>
      <c r="O258" s="6"/>
      <c r="P258" s="9">
        <f>IF(OR(O258="",N258=""),"",2*INT(60*N258/O258))</f>
      </c>
      <c r="Q258" s="5"/>
      <c r="R258" s="5"/>
      <c r="S258" s="5"/>
      <c r="T258" s="5"/>
      <c r="U258" s="5"/>
      <c r="V258" s="5"/>
      <c r="W258" s="7"/>
      <c r="X258" s="5"/>
      <c r="Y258" s="5"/>
      <c r="Z258" s="5"/>
      <c r="AA258" s="5"/>
      <c r="AB258" s="7"/>
      <c r="AC258" s="9">
        <f>IF(OR(AB258="",M258=""),"",IF(AB258&gt;M258*1.25,"Au-delà de 125 % In",IF(AB258&lt;M258*0.9,"En dessous de In","OK")))</f>
      </c>
      <c r="AD258" s="5"/>
      <c r="AE258" s="5"/>
      <c r="AF258" s="8"/>
      <c r="AG258" s="8"/>
      <c r="AH258" s="6"/>
      <c r="AI258" s="11">
        <f>IF(OR(AG258="",AH258=""),"",EDATE(AG258,AH258))</f>
      </c>
      <c r="AJ258" s="9">
        <f>IF(AI258="","",IF(AI258&lt;TODAY(),"En retard",IF(AI258-TODAY()&lt;=30,"Dans les 30 jours","OK")))</f>
      </c>
      <c r="AK258" s="5"/>
    </row>
    <row r="259">
      <c r="A259" s="5"/>
      <c r="B259" s="5"/>
      <c r="C259" s="5"/>
      <c r="D259" s="5"/>
      <c r="E259" s="5"/>
      <c r="F259" s="5"/>
      <c r="G259" s="5"/>
      <c r="H259" s="5"/>
      <c r="I259" s="7"/>
      <c r="J259" s="5"/>
      <c r="K259" s="10">
        <f>IF(I259="","",IF(J259="HP",ROUND(I259*0.7457,2),IF(J259="ch",ROUND(I259*0.7355,2),I259)))</f>
      </c>
      <c r="L259" s="5"/>
      <c r="M259" s="7"/>
      <c r="N259" s="5"/>
      <c r="O259" s="6"/>
      <c r="P259" s="9">
        <f>IF(OR(O259="",N259=""),"",2*INT(60*N259/O259))</f>
      </c>
      <c r="Q259" s="5"/>
      <c r="R259" s="5"/>
      <c r="S259" s="5"/>
      <c r="T259" s="5"/>
      <c r="U259" s="5"/>
      <c r="V259" s="5"/>
      <c r="W259" s="7"/>
      <c r="X259" s="5"/>
      <c r="Y259" s="5"/>
      <c r="Z259" s="5"/>
      <c r="AA259" s="5"/>
      <c r="AB259" s="7"/>
      <c r="AC259" s="9">
        <f>IF(OR(AB259="",M259=""),"",IF(AB259&gt;M259*1.25,"Au-delà de 125 % In",IF(AB259&lt;M259*0.9,"En dessous de In","OK")))</f>
      </c>
      <c r="AD259" s="5"/>
      <c r="AE259" s="5"/>
      <c r="AF259" s="8"/>
      <c r="AG259" s="8"/>
      <c r="AH259" s="6"/>
      <c r="AI259" s="11">
        <f>IF(OR(AG259="",AH259=""),"",EDATE(AG259,AH259))</f>
      </c>
      <c r="AJ259" s="9">
        <f>IF(AI259="","",IF(AI259&lt;TODAY(),"En retard",IF(AI259-TODAY()&lt;=30,"Dans les 30 jours","OK")))</f>
      </c>
      <c r="AK259" s="5"/>
    </row>
    <row r="260">
      <c r="A260" s="5"/>
      <c r="B260" s="5"/>
      <c r="C260" s="5"/>
      <c r="D260" s="5"/>
      <c r="E260" s="5"/>
      <c r="F260" s="5"/>
      <c r="G260" s="5"/>
      <c r="H260" s="5"/>
      <c r="I260" s="7"/>
      <c r="J260" s="5"/>
      <c r="K260" s="10">
        <f>IF(I260="","",IF(J260="HP",ROUND(I260*0.7457,2),IF(J260="ch",ROUND(I260*0.7355,2),I260)))</f>
      </c>
      <c r="L260" s="5"/>
      <c r="M260" s="7"/>
      <c r="N260" s="5"/>
      <c r="O260" s="6"/>
      <c r="P260" s="9">
        <f>IF(OR(O260="",N260=""),"",2*INT(60*N260/O260))</f>
      </c>
      <c r="Q260" s="5"/>
      <c r="R260" s="5"/>
      <c r="S260" s="5"/>
      <c r="T260" s="5"/>
      <c r="U260" s="5"/>
      <c r="V260" s="5"/>
      <c r="W260" s="7"/>
      <c r="X260" s="5"/>
      <c r="Y260" s="5"/>
      <c r="Z260" s="5"/>
      <c r="AA260" s="5"/>
      <c r="AB260" s="7"/>
      <c r="AC260" s="9">
        <f>IF(OR(AB260="",M260=""),"",IF(AB260&gt;M260*1.25,"Au-delà de 125 % In",IF(AB260&lt;M260*0.9,"En dessous de In","OK")))</f>
      </c>
      <c r="AD260" s="5"/>
      <c r="AE260" s="5"/>
      <c r="AF260" s="8"/>
      <c r="AG260" s="8"/>
      <c r="AH260" s="6"/>
      <c r="AI260" s="11">
        <f>IF(OR(AG260="",AH260=""),"",EDATE(AG260,AH260))</f>
      </c>
      <c r="AJ260" s="9">
        <f>IF(AI260="","",IF(AI260&lt;TODAY(),"En retard",IF(AI260-TODAY()&lt;=30,"Dans les 30 jours","OK")))</f>
      </c>
      <c r="AK260" s="5"/>
    </row>
    <row r="261">
      <c r="A261" s="5"/>
      <c r="B261" s="5"/>
      <c r="C261" s="5"/>
      <c r="D261" s="5"/>
      <c r="E261" s="5"/>
      <c r="F261" s="5"/>
      <c r="G261" s="5"/>
      <c r="H261" s="5"/>
      <c r="I261" s="7"/>
      <c r="J261" s="5"/>
      <c r="K261" s="10">
        <f>IF(I261="","",IF(J261="HP",ROUND(I261*0.7457,2),IF(J261="ch",ROUND(I261*0.7355,2),I261)))</f>
      </c>
      <c r="L261" s="5"/>
      <c r="M261" s="7"/>
      <c r="N261" s="5"/>
      <c r="O261" s="6"/>
      <c r="P261" s="9">
        <f>IF(OR(O261="",N261=""),"",2*INT(60*N261/O261))</f>
      </c>
      <c r="Q261" s="5"/>
      <c r="R261" s="5"/>
      <c r="S261" s="5"/>
      <c r="T261" s="5"/>
      <c r="U261" s="5"/>
      <c r="V261" s="5"/>
      <c r="W261" s="7"/>
      <c r="X261" s="5"/>
      <c r="Y261" s="5"/>
      <c r="Z261" s="5"/>
      <c r="AA261" s="5"/>
      <c r="AB261" s="7"/>
      <c r="AC261" s="9">
        <f>IF(OR(AB261="",M261=""),"",IF(AB261&gt;M261*1.25,"Au-delà de 125 % In",IF(AB261&lt;M261*0.9,"En dessous de In","OK")))</f>
      </c>
      <c r="AD261" s="5"/>
      <c r="AE261" s="5"/>
      <c r="AF261" s="8"/>
      <c r="AG261" s="8"/>
      <c r="AH261" s="6"/>
      <c r="AI261" s="11">
        <f>IF(OR(AG261="",AH261=""),"",EDATE(AG261,AH261))</f>
      </c>
      <c r="AJ261" s="9">
        <f>IF(AI261="","",IF(AI261&lt;TODAY(),"En retard",IF(AI261-TODAY()&lt;=30,"Dans les 30 jours","OK")))</f>
      </c>
      <c r="AK261" s="5"/>
    </row>
    <row r="262">
      <c r="A262" s="5"/>
      <c r="B262" s="5"/>
      <c r="C262" s="5"/>
      <c r="D262" s="5"/>
      <c r="E262" s="5"/>
      <c r="F262" s="5"/>
      <c r="G262" s="5"/>
      <c r="H262" s="5"/>
      <c r="I262" s="7"/>
      <c r="J262" s="5"/>
      <c r="K262" s="10">
        <f>IF(I262="","",IF(J262="HP",ROUND(I262*0.7457,2),IF(J262="ch",ROUND(I262*0.7355,2),I262)))</f>
      </c>
      <c r="L262" s="5"/>
      <c r="M262" s="7"/>
      <c r="N262" s="5"/>
      <c r="O262" s="6"/>
      <c r="P262" s="9">
        <f>IF(OR(O262="",N262=""),"",2*INT(60*N262/O262))</f>
      </c>
      <c r="Q262" s="5"/>
      <c r="R262" s="5"/>
      <c r="S262" s="5"/>
      <c r="T262" s="5"/>
      <c r="U262" s="5"/>
      <c r="V262" s="5"/>
      <c r="W262" s="7"/>
      <c r="X262" s="5"/>
      <c r="Y262" s="5"/>
      <c r="Z262" s="5"/>
      <c r="AA262" s="5"/>
      <c r="AB262" s="7"/>
      <c r="AC262" s="9">
        <f>IF(OR(AB262="",M262=""),"",IF(AB262&gt;M262*1.25,"Au-delà de 125 % In",IF(AB262&lt;M262*0.9,"En dessous de In","OK")))</f>
      </c>
      <c r="AD262" s="5"/>
      <c r="AE262" s="5"/>
      <c r="AF262" s="8"/>
      <c r="AG262" s="8"/>
      <c r="AH262" s="6"/>
      <c r="AI262" s="11">
        <f>IF(OR(AG262="",AH262=""),"",EDATE(AG262,AH262))</f>
      </c>
      <c r="AJ262" s="9">
        <f>IF(AI262="","",IF(AI262&lt;TODAY(),"En retard",IF(AI262-TODAY()&lt;=30,"Dans les 30 jours","OK")))</f>
      </c>
      <c r="AK262" s="5"/>
    </row>
    <row r="263">
      <c r="A263" s="5"/>
      <c r="B263" s="5"/>
      <c r="C263" s="5"/>
      <c r="D263" s="5"/>
      <c r="E263" s="5"/>
      <c r="F263" s="5"/>
      <c r="G263" s="5"/>
      <c r="H263" s="5"/>
      <c r="I263" s="7"/>
      <c r="J263" s="5"/>
      <c r="K263" s="10">
        <f>IF(I263="","",IF(J263="HP",ROUND(I263*0.7457,2),IF(J263="ch",ROUND(I263*0.7355,2),I263)))</f>
      </c>
      <c r="L263" s="5"/>
      <c r="M263" s="7"/>
      <c r="N263" s="5"/>
      <c r="O263" s="6"/>
      <c r="P263" s="9">
        <f>IF(OR(O263="",N263=""),"",2*INT(60*N263/O263))</f>
      </c>
      <c r="Q263" s="5"/>
      <c r="R263" s="5"/>
      <c r="S263" s="5"/>
      <c r="T263" s="5"/>
      <c r="U263" s="5"/>
      <c r="V263" s="5"/>
      <c r="W263" s="7"/>
      <c r="X263" s="5"/>
      <c r="Y263" s="5"/>
      <c r="Z263" s="5"/>
      <c r="AA263" s="5"/>
      <c r="AB263" s="7"/>
      <c r="AC263" s="9">
        <f>IF(OR(AB263="",M263=""),"",IF(AB263&gt;M263*1.25,"Au-delà de 125 % In",IF(AB263&lt;M263*0.9,"En dessous de In","OK")))</f>
      </c>
      <c r="AD263" s="5"/>
      <c r="AE263" s="5"/>
      <c r="AF263" s="8"/>
      <c r="AG263" s="8"/>
      <c r="AH263" s="6"/>
      <c r="AI263" s="11">
        <f>IF(OR(AG263="",AH263=""),"",EDATE(AG263,AH263))</f>
      </c>
      <c r="AJ263" s="9">
        <f>IF(AI263="","",IF(AI263&lt;TODAY(),"En retard",IF(AI263-TODAY()&lt;=30,"Dans les 30 jours","OK")))</f>
      </c>
      <c r="AK263" s="5"/>
    </row>
    <row r="264">
      <c r="A264" s="5"/>
      <c r="B264" s="5"/>
      <c r="C264" s="5"/>
      <c r="D264" s="5"/>
      <c r="E264" s="5"/>
      <c r="F264" s="5"/>
      <c r="G264" s="5"/>
      <c r="H264" s="5"/>
      <c r="I264" s="7"/>
      <c r="J264" s="5"/>
      <c r="K264" s="10">
        <f>IF(I264="","",IF(J264="HP",ROUND(I264*0.7457,2),IF(J264="ch",ROUND(I264*0.7355,2),I264)))</f>
      </c>
      <c r="L264" s="5"/>
      <c r="M264" s="7"/>
      <c r="N264" s="5"/>
      <c r="O264" s="6"/>
      <c r="P264" s="9">
        <f>IF(OR(O264="",N264=""),"",2*INT(60*N264/O264))</f>
      </c>
      <c r="Q264" s="5"/>
      <c r="R264" s="5"/>
      <c r="S264" s="5"/>
      <c r="T264" s="5"/>
      <c r="U264" s="5"/>
      <c r="V264" s="5"/>
      <c r="W264" s="7"/>
      <c r="X264" s="5"/>
      <c r="Y264" s="5"/>
      <c r="Z264" s="5"/>
      <c r="AA264" s="5"/>
      <c r="AB264" s="7"/>
      <c r="AC264" s="9">
        <f>IF(OR(AB264="",M264=""),"",IF(AB264&gt;M264*1.25,"Au-delà de 125 % In",IF(AB264&lt;M264*0.9,"En dessous de In","OK")))</f>
      </c>
      <c r="AD264" s="5"/>
      <c r="AE264" s="5"/>
      <c r="AF264" s="8"/>
      <c r="AG264" s="8"/>
      <c r="AH264" s="6"/>
      <c r="AI264" s="11">
        <f>IF(OR(AG264="",AH264=""),"",EDATE(AG264,AH264))</f>
      </c>
      <c r="AJ264" s="9">
        <f>IF(AI264="","",IF(AI264&lt;TODAY(),"En retard",IF(AI264-TODAY()&lt;=30,"Dans les 30 jours","OK")))</f>
      </c>
      <c r="AK264" s="5"/>
    </row>
    <row r="265">
      <c r="A265" s="5"/>
      <c r="B265" s="5"/>
      <c r="C265" s="5"/>
      <c r="D265" s="5"/>
      <c r="E265" s="5"/>
      <c r="F265" s="5"/>
      <c r="G265" s="5"/>
      <c r="H265" s="5"/>
      <c r="I265" s="7"/>
      <c r="J265" s="5"/>
      <c r="K265" s="10">
        <f>IF(I265="","",IF(J265="HP",ROUND(I265*0.7457,2),IF(J265="ch",ROUND(I265*0.7355,2),I265)))</f>
      </c>
      <c r="L265" s="5"/>
      <c r="M265" s="7"/>
      <c r="N265" s="5"/>
      <c r="O265" s="6"/>
      <c r="P265" s="9">
        <f>IF(OR(O265="",N265=""),"",2*INT(60*N265/O265))</f>
      </c>
      <c r="Q265" s="5"/>
      <c r="R265" s="5"/>
      <c r="S265" s="5"/>
      <c r="T265" s="5"/>
      <c r="U265" s="5"/>
      <c r="V265" s="5"/>
      <c r="W265" s="7"/>
      <c r="X265" s="5"/>
      <c r="Y265" s="5"/>
      <c r="Z265" s="5"/>
      <c r="AA265" s="5"/>
      <c r="AB265" s="7"/>
      <c r="AC265" s="9">
        <f>IF(OR(AB265="",M265=""),"",IF(AB265&gt;M265*1.25,"Au-delà de 125 % In",IF(AB265&lt;M265*0.9,"En dessous de In","OK")))</f>
      </c>
      <c r="AD265" s="5"/>
      <c r="AE265" s="5"/>
      <c r="AF265" s="8"/>
      <c r="AG265" s="8"/>
      <c r="AH265" s="6"/>
      <c r="AI265" s="11">
        <f>IF(OR(AG265="",AH265=""),"",EDATE(AG265,AH265))</f>
      </c>
      <c r="AJ265" s="9">
        <f>IF(AI265="","",IF(AI265&lt;TODAY(),"En retard",IF(AI265-TODAY()&lt;=30,"Dans les 30 jours","OK")))</f>
      </c>
      <c r="AK265" s="5"/>
    </row>
    <row r="266">
      <c r="A266" s="5"/>
      <c r="B266" s="5"/>
      <c r="C266" s="5"/>
      <c r="D266" s="5"/>
      <c r="E266" s="5"/>
      <c r="F266" s="5"/>
      <c r="G266" s="5"/>
      <c r="H266" s="5"/>
      <c r="I266" s="7"/>
      <c r="J266" s="5"/>
      <c r="K266" s="10">
        <f>IF(I266="","",IF(J266="HP",ROUND(I266*0.7457,2),IF(J266="ch",ROUND(I266*0.7355,2),I266)))</f>
      </c>
      <c r="L266" s="5"/>
      <c r="M266" s="7"/>
      <c r="N266" s="5"/>
      <c r="O266" s="6"/>
      <c r="P266" s="9">
        <f>IF(OR(O266="",N266=""),"",2*INT(60*N266/O266))</f>
      </c>
      <c r="Q266" s="5"/>
      <c r="R266" s="5"/>
      <c r="S266" s="5"/>
      <c r="T266" s="5"/>
      <c r="U266" s="5"/>
      <c r="V266" s="5"/>
      <c r="W266" s="7"/>
      <c r="X266" s="5"/>
      <c r="Y266" s="5"/>
      <c r="Z266" s="5"/>
      <c r="AA266" s="5"/>
      <c r="AB266" s="7"/>
      <c r="AC266" s="9">
        <f>IF(OR(AB266="",M266=""),"",IF(AB266&gt;M266*1.25,"Au-delà de 125 % In",IF(AB266&lt;M266*0.9,"En dessous de In","OK")))</f>
      </c>
      <c r="AD266" s="5"/>
      <c r="AE266" s="5"/>
      <c r="AF266" s="8"/>
      <c r="AG266" s="8"/>
      <c r="AH266" s="6"/>
      <c r="AI266" s="11">
        <f>IF(OR(AG266="",AH266=""),"",EDATE(AG266,AH266))</f>
      </c>
      <c r="AJ266" s="9">
        <f>IF(AI266="","",IF(AI266&lt;TODAY(),"En retard",IF(AI266-TODAY()&lt;=30,"Dans les 30 jours","OK")))</f>
      </c>
      <c r="AK266" s="5"/>
    </row>
    <row r="267">
      <c r="A267" s="5"/>
      <c r="B267" s="5"/>
      <c r="C267" s="5"/>
      <c r="D267" s="5"/>
      <c r="E267" s="5"/>
      <c r="F267" s="5"/>
      <c r="G267" s="5"/>
      <c r="H267" s="5"/>
      <c r="I267" s="7"/>
      <c r="J267" s="5"/>
      <c r="K267" s="10">
        <f>IF(I267="","",IF(J267="HP",ROUND(I267*0.7457,2),IF(J267="ch",ROUND(I267*0.7355,2),I267)))</f>
      </c>
      <c r="L267" s="5"/>
      <c r="M267" s="7"/>
      <c r="N267" s="5"/>
      <c r="O267" s="6"/>
      <c r="P267" s="9">
        <f>IF(OR(O267="",N267=""),"",2*INT(60*N267/O267))</f>
      </c>
      <c r="Q267" s="5"/>
      <c r="R267" s="5"/>
      <c r="S267" s="5"/>
      <c r="T267" s="5"/>
      <c r="U267" s="5"/>
      <c r="V267" s="5"/>
      <c r="W267" s="7"/>
      <c r="X267" s="5"/>
      <c r="Y267" s="5"/>
      <c r="Z267" s="5"/>
      <c r="AA267" s="5"/>
      <c r="AB267" s="7"/>
      <c r="AC267" s="9">
        <f>IF(OR(AB267="",M267=""),"",IF(AB267&gt;M267*1.25,"Au-delà de 125 % In",IF(AB267&lt;M267*0.9,"En dessous de In","OK")))</f>
      </c>
      <c r="AD267" s="5"/>
      <c r="AE267" s="5"/>
      <c r="AF267" s="8"/>
      <c r="AG267" s="8"/>
      <c r="AH267" s="6"/>
      <c r="AI267" s="11">
        <f>IF(OR(AG267="",AH267=""),"",EDATE(AG267,AH267))</f>
      </c>
      <c r="AJ267" s="9">
        <f>IF(AI267="","",IF(AI267&lt;TODAY(),"En retard",IF(AI267-TODAY()&lt;=30,"Dans les 30 jours","OK")))</f>
      </c>
      <c r="AK267" s="5"/>
    </row>
    <row r="268">
      <c r="A268" s="5"/>
      <c r="B268" s="5"/>
      <c r="C268" s="5"/>
      <c r="D268" s="5"/>
      <c r="E268" s="5"/>
      <c r="F268" s="5"/>
      <c r="G268" s="5"/>
      <c r="H268" s="5"/>
      <c r="I268" s="7"/>
      <c r="J268" s="5"/>
      <c r="K268" s="10">
        <f>IF(I268="","",IF(J268="HP",ROUND(I268*0.7457,2),IF(J268="ch",ROUND(I268*0.7355,2),I268)))</f>
      </c>
      <c r="L268" s="5"/>
      <c r="M268" s="7"/>
      <c r="N268" s="5"/>
      <c r="O268" s="6"/>
      <c r="P268" s="9">
        <f>IF(OR(O268="",N268=""),"",2*INT(60*N268/O268))</f>
      </c>
      <c r="Q268" s="5"/>
      <c r="R268" s="5"/>
      <c r="S268" s="5"/>
      <c r="T268" s="5"/>
      <c r="U268" s="5"/>
      <c r="V268" s="5"/>
      <c r="W268" s="7"/>
      <c r="X268" s="5"/>
      <c r="Y268" s="5"/>
      <c r="Z268" s="5"/>
      <c r="AA268" s="5"/>
      <c r="AB268" s="7"/>
      <c r="AC268" s="9">
        <f>IF(OR(AB268="",M268=""),"",IF(AB268&gt;M268*1.25,"Au-delà de 125 % In",IF(AB268&lt;M268*0.9,"En dessous de In","OK")))</f>
      </c>
      <c r="AD268" s="5"/>
      <c r="AE268" s="5"/>
      <c r="AF268" s="8"/>
      <c r="AG268" s="8"/>
      <c r="AH268" s="6"/>
      <c r="AI268" s="11">
        <f>IF(OR(AG268="",AH268=""),"",EDATE(AG268,AH268))</f>
      </c>
      <c r="AJ268" s="9">
        <f>IF(AI268="","",IF(AI268&lt;TODAY(),"En retard",IF(AI268-TODAY()&lt;=30,"Dans les 30 jours","OK")))</f>
      </c>
      <c r="AK268" s="5"/>
    </row>
    <row r="269">
      <c r="A269" s="5"/>
      <c r="B269" s="5"/>
      <c r="C269" s="5"/>
      <c r="D269" s="5"/>
      <c r="E269" s="5"/>
      <c r="F269" s="5"/>
      <c r="G269" s="5"/>
      <c r="H269" s="5"/>
      <c r="I269" s="7"/>
      <c r="J269" s="5"/>
      <c r="K269" s="10">
        <f>IF(I269="","",IF(J269="HP",ROUND(I269*0.7457,2),IF(J269="ch",ROUND(I269*0.7355,2),I269)))</f>
      </c>
      <c r="L269" s="5"/>
      <c r="M269" s="7"/>
      <c r="N269" s="5"/>
      <c r="O269" s="6"/>
      <c r="P269" s="9">
        <f>IF(OR(O269="",N269=""),"",2*INT(60*N269/O269))</f>
      </c>
      <c r="Q269" s="5"/>
      <c r="R269" s="5"/>
      <c r="S269" s="5"/>
      <c r="T269" s="5"/>
      <c r="U269" s="5"/>
      <c r="V269" s="5"/>
      <c r="W269" s="7"/>
      <c r="X269" s="5"/>
      <c r="Y269" s="5"/>
      <c r="Z269" s="5"/>
      <c r="AA269" s="5"/>
      <c r="AB269" s="7"/>
      <c r="AC269" s="9">
        <f>IF(OR(AB269="",M269=""),"",IF(AB269&gt;M269*1.25,"Au-delà de 125 % In",IF(AB269&lt;M269*0.9,"En dessous de In","OK")))</f>
      </c>
      <c r="AD269" s="5"/>
      <c r="AE269" s="5"/>
      <c r="AF269" s="8"/>
      <c r="AG269" s="8"/>
      <c r="AH269" s="6"/>
      <c r="AI269" s="11">
        <f>IF(OR(AG269="",AH269=""),"",EDATE(AG269,AH269))</f>
      </c>
      <c r="AJ269" s="9">
        <f>IF(AI269="","",IF(AI269&lt;TODAY(),"En retard",IF(AI269-TODAY()&lt;=30,"Dans les 30 jours","OK")))</f>
      </c>
      <c r="AK269" s="5"/>
    </row>
    <row r="270">
      <c r="A270" s="5"/>
      <c r="B270" s="5"/>
      <c r="C270" s="5"/>
      <c r="D270" s="5"/>
      <c r="E270" s="5"/>
      <c r="F270" s="5"/>
      <c r="G270" s="5"/>
      <c r="H270" s="5"/>
      <c r="I270" s="7"/>
      <c r="J270" s="5"/>
      <c r="K270" s="10">
        <f>IF(I270="","",IF(J270="HP",ROUND(I270*0.7457,2),IF(J270="ch",ROUND(I270*0.7355,2),I270)))</f>
      </c>
      <c r="L270" s="5"/>
      <c r="M270" s="7"/>
      <c r="N270" s="5"/>
      <c r="O270" s="6"/>
      <c r="P270" s="9">
        <f>IF(OR(O270="",N270=""),"",2*INT(60*N270/O270))</f>
      </c>
      <c r="Q270" s="5"/>
      <c r="R270" s="5"/>
      <c r="S270" s="5"/>
      <c r="T270" s="5"/>
      <c r="U270" s="5"/>
      <c r="V270" s="5"/>
      <c r="W270" s="7"/>
      <c r="X270" s="5"/>
      <c r="Y270" s="5"/>
      <c r="Z270" s="5"/>
      <c r="AA270" s="5"/>
      <c r="AB270" s="7"/>
      <c r="AC270" s="9">
        <f>IF(OR(AB270="",M270=""),"",IF(AB270&gt;M270*1.25,"Au-delà de 125 % In",IF(AB270&lt;M270*0.9,"En dessous de In","OK")))</f>
      </c>
      <c r="AD270" s="5"/>
      <c r="AE270" s="5"/>
      <c r="AF270" s="8"/>
      <c r="AG270" s="8"/>
      <c r="AH270" s="6"/>
      <c r="AI270" s="11">
        <f>IF(OR(AG270="",AH270=""),"",EDATE(AG270,AH270))</f>
      </c>
      <c r="AJ270" s="9">
        <f>IF(AI270="","",IF(AI270&lt;TODAY(),"En retard",IF(AI270-TODAY()&lt;=30,"Dans les 30 jours","OK")))</f>
      </c>
      <c r="AK270" s="5"/>
    </row>
    <row r="271">
      <c r="A271" s="5"/>
      <c r="B271" s="5"/>
      <c r="C271" s="5"/>
      <c r="D271" s="5"/>
      <c r="E271" s="5"/>
      <c r="F271" s="5"/>
      <c r="G271" s="5"/>
      <c r="H271" s="5"/>
      <c r="I271" s="7"/>
      <c r="J271" s="5"/>
      <c r="K271" s="10">
        <f>IF(I271="","",IF(J271="HP",ROUND(I271*0.7457,2),IF(J271="ch",ROUND(I271*0.7355,2),I271)))</f>
      </c>
      <c r="L271" s="5"/>
      <c r="M271" s="7"/>
      <c r="N271" s="5"/>
      <c r="O271" s="6"/>
      <c r="P271" s="9">
        <f>IF(OR(O271="",N271=""),"",2*INT(60*N271/O271))</f>
      </c>
      <c r="Q271" s="5"/>
      <c r="R271" s="5"/>
      <c r="S271" s="5"/>
      <c r="T271" s="5"/>
      <c r="U271" s="5"/>
      <c r="V271" s="5"/>
      <c r="W271" s="7"/>
      <c r="X271" s="5"/>
      <c r="Y271" s="5"/>
      <c r="Z271" s="5"/>
      <c r="AA271" s="5"/>
      <c r="AB271" s="7"/>
      <c r="AC271" s="9">
        <f>IF(OR(AB271="",M271=""),"",IF(AB271&gt;M271*1.25,"Au-delà de 125 % In",IF(AB271&lt;M271*0.9,"En dessous de In","OK")))</f>
      </c>
      <c r="AD271" s="5"/>
      <c r="AE271" s="5"/>
      <c r="AF271" s="8"/>
      <c r="AG271" s="8"/>
      <c r="AH271" s="6"/>
      <c r="AI271" s="11">
        <f>IF(OR(AG271="",AH271=""),"",EDATE(AG271,AH271))</f>
      </c>
      <c r="AJ271" s="9">
        <f>IF(AI271="","",IF(AI271&lt;TODAY(),"En retard",IF(AI271-TODAY()&lt;=30,"Dans les 30 jours","OK")))</f>
      </c>
      <c r="AK271" s="5"/>
    </row>
    <row r="272">
      <c r="A272" s="5"/>
      <c r="B272" s="5"/>
      <c r="C272" s="5"/>
      <c r="D272" s="5"/>
      <c r="E272" s="5"/>
      <c r="F272" s="5"/>
      <c r="G272" s="5"/>
      <c r="H272" s="5"/>
      <c r="I272" s="7"/>
      <c r="J272" s="5"/>
      <c r="K272" s="10">
        <f>IF(I272="","",IF(J272="HP",ROUND(I272*0.7457,2),IF(J272="ch",ROUND(I272*0.7355,2),I272)))</f>
      </c>
      <c r="L272" s="5"/>
      <c r="M272" s="7"/>
      <c r="N272" s="5"/>
      <c r="O272" s="6"/>
      <c r="P272" s="9">
        <f>IF(OR(O272="",N272=""),"",2*INT(60*N272/O272))</f>
      </c>
      <c r="Q272" s="5"/>
      <c r="R272" s="5"/>
      <c r="S272" s="5"/>
      <c r="T272" s="5"/>
      <c r="U272" s="5"/>
      <c r="V272" s="5"/>
      <c r="W272" s="7"/>
      <c r="X272" s="5"/>
      <c r="Y272" s="5"/>
      <c r="Z272" s="5"/>
      <c r="AA272" s="5"/>
      <c r="AB272" s="7"/>
      <c r="AC272" s="9">
        <f>IF(OR(AB272="",M272=""),"",IF(AB272&gt;M272*1.25,"Au-delà de 125 % In",IF(AB272&lt;M272*0.9,"En dessous de In","OK")))</f>
      </c>
      <c r="AD272" s="5"/>
      <c r="AE272" s="5"/>
      <c r="AF272" s="8"/>
      <c r="AG272" s="8"/>
      <c r="AH272" s="6"/>
      <c r="AI272" s="11">
        <f>IF(OR(AG272="",AH272=""),"",EDATE(AG272,AH272))</f>
      </c>
      <c r="AJ272" s="9">
        <f>IF(AI272="","",IF(AI272&lt;TODAY(),"En retard",IF(AI272-TODAY()&lt;=30,"Dans les 30 jours","OK")))</f>
      </c>
      <c r="AK272" s="5"/>
    </row>
    <row r="273">
      <c r="A273" s="5"/>
      <c r="B273" s="5"/>
      <c r="C273" s="5"/>
      <c r="D273" s="5"/>
      <c r="E273" s="5"/>
      <c r="F273" s="5"/>
      <c r="G273" s="5"/>
      <c r="H273" s="5"/>
      <c r="I273" s="7"/>
      <c r="J273" s="5"/>
      <c r="K273" s="10">
        <f>IF(I273="","",IF(J273="HP",ROUND(I273*0.7457,2),IF(J273="ch",ROUND(I273*0.7355,2),I273)))</f>
      </c>
      <c r="L273" s="5"/>
      <c r="M273" s="7"/>
      <c r="N273" s="5"/>
      <c r="O273" s="6"/>
      <c r="P273" s="9">
        <f>IF(OR(O273="",N273=""),"",2*INT(60*N273/O273))</f>
      </c>
      <c r="Q273" s="5"/>
      <c r="R273" s="5"/>
      <c r="S273" s="5"/>
      <c r="T273" s="5"/>
      <c r="U273" s="5"/>
      <c r="V273" s="5"/>
      <c r="W273" s="7"/>
      <c r="X273" s="5"/>
      <c r="Y273" s="5"/>
      <c r="Z273" s="5"/>
      <c r="AA273" s="5"/>
      <c r="AB273" s="7"/>
      <c r="AC273" s="9">
        <f>IF(OR(AB273="",M273=""),"",IF(AB273&gt;M273*1.25,"Au-delà de 125 % In",IF(AB273&lt;M273*0.9,"En dessous de In","OK")))</f>
      </c>
      <c r="AD273" s="5"/>
      <c r="AE273" s="5"/>
      <c r="AF273" s="8"/>
      <c r="AG273" s="8"/>
      <c r="AH273" s="6"/>
      <c r="AI273" s="11">
        <f>IF(OR(AG273="",AH273=""),"",EDATE(AG273,AH273))</f>
      </c>
      <c r="AJ273" s="9">
        <f>IF(AI273="","",IF(AI273&lt;TODAY(),"En retard",IF(AI273-TODAY()&lt;=30,"Dans les 30 jours","OK")))</f>
      </c>
      <c r="AK273" s="5"/>
    </row>
    <row r="274">
      <c r="A274" s="5"/>
      <c r="B274" s="5"/>
      <c r="C274" s="5"/>
      <c r="D274" s="5"/>
      <c r="E274" s="5"/>
      <c r="F274" s="5"/>
      <c r="G274" s="5"/>
      <c r="H274" s="5"/>
      <c r="I274" s="7"/>
      <c r="J274" s="5"/>
      <c r="K274" s="10">
        <f>IF(I274="","",IF(J274="HP",ROUND(I274*0.7457,2),IF(J274="ch",ROUND(I274*0.7355,2),I274)))</f>
      </c>
      <c r="L274" s="5"/>
      <c r="M274" s="7"/>
      <c r="N274" s="5"/>
      <c r="O274" s="6"/>
      <c r="P274" s="9">
        <f>IF(OR(O274="",N274=""),"",2*INT(60*N274/O274))</f>
      </c>
      <c r="Q274" s="5"/>
      <c r="R274" s="5"/>
      <c r="S274" s="5"/>
      <c r="T274" s="5"/>
      <c r="U274" s="5"/>
      <c r="V274" s="5"/>
      <c r="W274" s="7"/>
      <c r="X274" s="5"/>
      <c r="Y274" s="5"/>
      <c r="Z274" s="5"/>
      <c r="AA274" s="5"/>
      <c r="AB274" s="7"/>
      <c r="AC274" s="9">
        <f>IF(OR(AB274="",M274=""),"",IF(AB274&gt;M274*1.25,"Au-delà de 125 % In",IF(AB274&lt;M274*0.9,"En dessous de In","OK")))</f>
      </c>
      <c r="AD274" s="5"/>
      <c r="AE274" s="5"/>
      <c r="AF274" s="8"/>
      <c r="AG274" s="8"/>
      <c r="AH274" s="6"/>
      <c r="AI274" s="11">
        <f>IF(OR(AG274="",AH274=""),"",EDATE(AG274,AH274))</f>
      </c>
      <c r="AJ274" s="9">
        <f>IF(AI274="","",IF(AI274&lt;TODAY(),"En retard",IF(AI274-TODAY()&lt;=30,"Dans les 30 jours","OK")))</f>
      </c>
      <c r="AK274" s="5"/>
    </row>
    <row r="275">
      <c r="A275" s="5"/>
      <c r="B275" s="5"/>
      <c r="C275" s="5"/>
      <c r="D275" s="5"/>
      <c r="E275" s="5"/>
      <c r="F275" s="5"/>
      <c r="G275" s="5"/>
      <c r="H275" s="5"/>
      <c r="I275" s="7"/>
      <c r="J275" s="5"/>
      <c r="K275" s="10">
        <f>IF(I275="","",IF(J275="HP",ROUND(I275*0.7457,2),IF(J275="ch",ROUND(I275*0.7355,2),I275)))</f>
      </c>
      <c r="L275" s="5"/>
      <c r="M275" s="7"/>
      <c r="N275" s="5"/>
      <c r="O275" s="6"/>
      <c r="P275" s="9">
        <f>IF(OR(O275="",N275=""),"",2*INT(60*N275/O275))</f>
      </c>
      <c r="Q275" s="5"/>
      <c r="R275" s="5"/>
      <c r="S275" s="5"/>
      <c r="T275" s="5"/>
      <c r="U275" s="5"/>
      <c r="V275" s="5"/>
      <c r="W275" s="7"/>
      <c r="X275" s="5"/>
      <c r="Y275" s="5"/>
      <c r="Z275" s="5"/>
      <c r="AA275" s="5"/>
      <c r="AB275" s="7"/>
      <c r="AC275" s="9">
        <f>IF(OR(AB275="",M275=""),"",IF(AB275&gt;M275*1.25,"Au-delà de 125 % In",IF(AB275&lt;M275*0.9,"En dessous de In","OK")))</f>
      </c>
      <c r="AD275" s="5"/>
      <c r="AE275" s="5"/>
      <c r="AF275" s="8"/>
      <c r="AG275" s="8"/>
      <c r="AH275" s="6"/>
      <c r="AI275" s="11">
        <f>IF(OR(AG275="",AH275=""),"",EDATE(AG275,AH275))</f>
      </c>
      <c r="AJ275" s="9">
        <f>IF(AI275="","",IF(AI275&lt;TODAY(),"En retard",IF(AI275-TODAY()&lt;=30,"Dans les 30 jours","OK")))</f>
      </c>
      <c r="AK275" s="5"/>
    </row>
    <row r="276">
      <c r="A276" s="5"/>
      <c r="B276" s="5"/>
      <c r="C276" s="5"/>
      <c r="D276" s="5"/>
      <c r="E276" s="5"/>
      <c r="F276" s="5"/>
      <c r="G276" s="5"/>
      <c r="H276" s="5"/>
      <c r="I276" s="7"/>
      <c r="J276" s="5"/>
      <c r="K276" s="10">
        <f>IF(I276="","",IF(J276="HP",ROUND(I276*0.7457,2),IF(J276="ch",ROUND(I276*0.7355,2),I276)))</f>
      </c>
      <c r="L276" s="5"/>
      <c r="M276" s="7"/>
      <c r="N276" s="5"/>
      <c r="O276" s="6"/>
      <c r="P276" s="9">
        <f>IF(OR(O276="",N276=""),"",2*INT(60*N276/O276))</f>
      </c>
      <c r="Q276" s="5"/>
      <c r="R276" s="5"/>
      <c r="S276" s="5"/>
      <c r="T276" s="5"/>
      <c r="U276" s="5"/>
      <c r="V276" s="5"/>
      <c r="W276" s="7"/>
      <c r="X276" s="5"/>
      <c r="Y276" s="5"/>
      <c r="Z276" s="5"/>
      <c r="AA276" s="5"/>
      <c r="AB276" s="7"/>
      <c r="AC276" s="9">
        <f>IF(OR(AB276="",M276=""),"",IF(AB276&gt;M276*1.25,"Au-delà de 125 % In",IF(AB276&lt;M276*0.9,"En dessous de In","OK")))</f>
      </c>
      <c r="AD276" s="5"/>
      <c r="AE276" s="5"/>
      <c r="AF276" s="8"/>
      <c r="AG276" s="8"/>
      <c r="AH276" s="6"/>
      <c r="AI276" s="11">
        <f>IF(OR(AG276="",AH276=""),"",EDATE(AG276,AH276))</f>
      </c>
      <c r="AJ276" s="9">
        <f>IF(AI276="","",IF(AI276&lt;TODAY(),"En retard",IF(AI276-TODAY()&lt;=30,"Dans les 30 jours","OK")))</f>
      </c>
      <c r="AK276" s="5"/>
    </row>
    <row r="277">
      <c r="A277" s="5"/>
      <c r="B277" s="5"/>
      <c r="C277" s="5"/>
      <c r="D277" s="5"/>
      <c r="E277" s="5"/>
      <c r="F277" s="5"/>
      <c r="G277" s="5"/>
      <c r="H277" s="5"/>
      <c r="I277" s="7"/>
      <c r="J277" s="5"/>
      <c r="K277" s="10">
        <f>IF(I277="","",IF(J277="HP",ROUND(I277*0.7457,2),IF(J277="ch",ROUND(I277*0.7355,2),I277)))</f>
      </c>
      <c r="L277" s="5"/>
      <c r="M277" s="7"/>
      <c r="N277" s="5"/>
      <c r="O277" s="6"/>
      <c r="P277" s="9">
        <f>IF(OR(O277="",N277=""),"",2*INT(60*N277/O277))</f>
      </c>
      <c r="Q277" s="5"/>
      <c r="R277" s="5"/>
      <c r="S277" s="5"/>
      <c r="T277" s="5"/>
      <c r="U277" s="5"/>
      <c r="V277" s="5"/>
      <c r="W277" s="7"/>
      <c r="X277" s="5"/>
      <c r="Y277" s="5"/>
      <c r="Z277" s="5"/>
      <c r="AA277" s="5"/>
      <c r="AB277" s="7"/>
      <c r="AC277" s="9">
        <f>IF(OR(AB277="",M277=""),"",IF(AB277&gt;M277*1.25,"Au-delà de 125 % In",IF(AB277&lt;M277*0.9,"En dessous de In","OK")))</f>
      </c>
      <c r="AD277" s="5"/>
      <c r="AE277" s="5"/>
      <c r="AF277" s="8"/>
      <c r="AG277" s="8"/>
      <c r="AH277" s="6"/>
      <c r="AI277" s="11">
        <f>IF(OR(AG277="",AH277=""),"",EDATE(AG277,AH277))</f>
      </c>
      <c r="AJ277" s="9">
        <f>IF(AI277="","",IF(AI277&lt;TODAY(),"En retard",IF(AI277-TODAY()&lt;=30,"Dans les 30 jours","OK")))</f>
      </c>
      <c r="AK277" s="5"/>
    </row>
    <row r="278">
      <c r="A278" s="5"/>
      <c r="B278" s="5"/>
      <c r="C278" s="5"/>
      <c r="D278" s="5"/>
      <c r="E278" s="5"/>
      <c r="F278" s="5"/>
      <c r="G278" s="5"/>
      <c r="H278" s="5"/>
      <c r="I278" s="7"/>
      <c r="J278" s="5"/>
      <c r="K278" s="10">
        <f>IF(I278="","",IF(J278="HP",ROUND(I278*0.7457,2),IF(J278="ch",ROUND(I278*0.7355,2),I278)))</f>
      </c>
      <c r="L278" s="5"/>
      <c r="M278" s="7"/>
      <c r="N278" s="5"/>
      <c r="O278" s="6"/>
      <c r="P278" s="9">
        <f>IF(OR(O278="",N278=""),"",2*INT(60*N278/O278))</f>
      </c>
      <c r="Q278" s="5"/>
      <c r="R278" s="5"/>
      <c r="S278" s="5"/>
      <c r="T278" s="5"/>
      <c r="U278" s="5"/>
      <c r="V278" s="5"/>
      <c r="W278" s="7"/>
      <c r="X278" s="5"/>
      <c r="Y278" s="5"/>
      <c r="Z278" s="5"/>
      <c r="AA278" s="5"/>
      <c r="AB278" s="7"/>
      <c r="AC278" s="9">
        <f>IF(OR(AB278="",M278=""),"",IF(AB278&gt;M278*1.25,"Au-delà de 125 % In",IF(AB278&lt;M278*0.9,"En dessous de In","OK")))</f>
      </c>
      <c r="AD278" s="5"/>
      <c r="AE278" s="5"/>
      <c r="AF278" s="8"/>
      <c r="AG278" s="8"/>
      <c r="AH278" s="6"/>
      <c r="AI278" s="11">
        <f>IF(OR(AG278="",AH278=""),"",EDATE(AG278,AH278))</f>
      </c>
      <c r="AJ278" s="9">
        <f>IF(AI278="","",IF(AI278&lt;TODAY(),"En retard",IF(AI278-TODAY()&lt;=30,"Dans les 30 jours","OK")))</f>
      </c>
      <c r="AK278" s="5"/>
    </row>
    <row r="279">
      <c r="A279" s="5"/>
      <c r="B279" s="5"/>
      <c r="C279" s="5"/>
      <c r="D279" s="5"/>
      <c r="E279" s="5"/>
      <c r="F279" s="5"/>
      <c r="G279" s="5"/>
      <c r="H279" s="5"/>
      <c r="I279" s="7"/>
      <c r="J279" s="5"/>
      <c r="K279" s="10">
        <f>IF(I279="","",IF(J279="HP",ROUND(I279*0.7457,2),IF(J279="ch",ROUND(I279*0.7355,2),I279)))</f>
      </c>
      <c r="L279" s="5"/>
      <c r="M279" s="7"/>
      <c r="N279" s="5"/>
      <c r="O279" s="6"/>
      <c r="P279" s="9">
        <f>IF(OR(O279="",N279=""),"",2*INT(60*N279/O279))</f>
      </c>
      <c r="Q279" s="5"/>
      <c r="R279" s="5"/>
      <c r="S279" s="5"/>
      <c r="T279" s="5"/>
      <c r="U279" s="5"/>
      <c r="V279" s="5"/>
      <c r="W279" s="7"/>
      <c r="X279" s="5"/>
      <c r="Y279" s="5"/>
      <c r="Z279" s="5"/>
      <c r="AA279" s="5"/>
      <c r="AB279" s="7"/>
      <c r="AC279" s="9">
        <f>IF(OR(AB279="",M279=""),"",IF(AB279&gt;M279*1.25,"Au-delà de 125 % In",IF(AB279&lt;M279*0.9,"En dessous de In","OK")))</f>
      </c>
      <c r="AD279" s="5"/>
      <c r="AE279" s="5"/>
      <c r="AF279" s="8"/>
      <c r="AG279" s="8"/>
      <c r="AH279" s="6"/>
      <c r="AI279" s="11">
        <f>IF(OR(AG279="",AH279=""),"",EDATE(AG279,AH279))</f>
      </c>
      <c r="AJ279" s="9">
        <f>IF(AI279="","",IF(AI279&lt;TODAY(),"En retard",IF(AI279-TODAY()&lt;=30,"Dans les 30 jours","OK")))</f>
      </c>
      <c r="AK279" s="5"/>
    </row>
    <row r="280">
      <c r="A280" s="5"/>
      <c r="B280" s="5"/>
      <c r="C280" s="5"/>
      <c r="D280" s="5"/>
      <c r="E280" s="5"/>
      <c r="F280" s="5"/>
      <c r="G280" s="5"/>
      <c r="H280" s="5"/>
      <c r="I280" s="7"/>
      <c r="J280" s="5"/>
      <c r="K280" s="10">
        <f>IF(I280="","",IF(J280="HP",ROUND(I280*0.7457,2),IF(J280="ch",ROUND(I280*0.7355,2),I280)))</f>
      </c>
      <c r="L280" s="5"/>
      <c r="M280" s="7"/>
      <c r="N280" s="5"/>
      <c r="O280" s="6"/>
      <c r="P280" s="9">
        <f>IF(OR(O280="",N280=""),"",2*INT(60*N280/O280))</f>
      </c>
      <c r="Q280" s="5"/>
      <c r="R280" s="5"/>
      <c r="S280" s="5"/>
      <c r="T280" s="5"/>
      <c r="U280" s="5"/>
      <c r="V280" s="5"/>
      <c r="W280" s="7"/>
      <c r="X280" s="5"/>
      <c r="Y280" s="5"/>
      <c r="Z280" s="5"/>
      <c r="AA280" s="5"/>
      <c r="AB280" s="7"/>
      <c r="AC280" s="9">
        <f>IF(OR(AB280="",M280=""),"",IF(AB280&gt;M280*1.25,"Au-delà de 125 % In",IF(AB280&lt;M280*0.9,"En dessous de In","OK")))</f>
      </c>
      <c r="AD280" s="5"/>
      <c r="AE280" s="5"/>
      <c r="AF280" s="8"/>
      <c r="AG280" s="8"/>
      <c r="AH280" s="6"/>
      <c r="AI280" s="11">
        <f>IF(OR(AG280="",AH280=""),"",EDATE(AG280,AH280))</f>
      </c>
      <c r="AJ280" s="9">
        <f>IF(AI280="","",IF(AI280&lt;TODAY(),"En retard",IF(AI280-TODAY()&lt;=30,"Dans les 30 jours","OK")))</f>
      </c>
      <c r="AK280" s="5"/>
    </row>
    <row r="281">
      <c r="A281" s="5"/>
      <c r="B281" s="5"/>
      <c r="C281" s="5"/>
      <c r="D281" s="5"/>
      <c r="E281" s="5"/>
      <c r="F281" s="5"/>
      <c r="G281" s="5"/>
      <c r="H281" s="5"/>
      <c r="I281" s="7"/>
      <c r="J281" s="5"/>
      <c r="K281" s="10">
        <f>IF(I281="","",IF(J281="HP",ROUND(I281*0.7457,2),IF(J281="ch",ROUND(I281*0.7355,2),I281)))</f>
      </c>
      <c r="L281" s="5"/>
      <c r="M281" s="7"/>
      <c r="N281" s="5"/>
      <c r="O281" s="6"/>
      <c r="P281" s="9">
        <f>IF(OR(O281="",N281=""),"",2*INT(60*N281/O281))</f>
      </c>
      <c r="Q281" s="5"/>
      <c r="R281" s="5"/>
      <c r="S281" s="5"/>
      <c r="T281" s="5"/>
      <c r="U281" s="5"/>
      <c r="V281" s="5"/>
      <c r="W281" s="7"/>
      <c r="X281" s="5"/>
      <c r="Y281" s="5"/>
      <c r="Z281" s="5"/>
      <c r="AA281" s="5"/>
      <c r="AB281" s="7"/>
      <c r="AC281" s="9">
        <f>IF(OR(AB281="",M281=""),"",IF(AB281&gt;M281*1.25,"Au-delà de 125 % In",IF(AB281&lt;M281*0.9,"En dessous de In","OK")))</f>
      </c>
      <c r="AD281" s="5"/>
      <c r="AE281" s="5"/>
      <c r="AF281" s="8"/>
      <c r="AG281" s="8"/>
      <c r="AH281" s="6"/>
      <c r="AI281" s="11">
        <f>IF(OR(AG281="",AH281=""),"",EDATE(AG281,AH281))</f>
      </c>
      <c r="AJ281" s="9">
        <f>IF(AI281="","",IF(AI281&lt;TODAY(),"En retard",IF(AI281-TODAY()&lt;=30,"Dans les 30 jours","OK")))</f>
      </c>
      <c r="AK281" s="5"/>
    </row>
    <row r="282">
      <c r="A282" s="5"/>
      <c r="B282" s="5"/>
      <c r="C282" s="5"/>
      <c r="D282" s="5"/>
      <c r="E282" s="5"/>
      <c r="F282" s="5"/>
      <c r="G282" s="5"/>
      <c r="H282" s="5"/>
      <c r="I282" s="7"/>
      <c r="J282" s="5"/>
      <c r="K282" s="10">
        <f>IF(I282="","",IF(J282="HP",ROUND(I282*0.7457,2),IF(J282="ch",ROUND(I282*0.7355,2),I282)))</f>
      </c>
      <c r="L282" s="5"/>
      <c r="M282" s="7"/>
      <c r="N282" s="5"/>
      <c r="O282" s="6"/>
      <c r="P282" s="9">
        <f>IF(OR(O282="",N282=""),"",2*INT(60*N282/O282))</f>
      </c>
      <c r="Q282" s="5"/>
      <c r="R282" s="5"/>
      <c r="S282" s="5"/>
      <c r="T282" s="5"/>
      <c r="U282" s="5"/>
      <c r="V282" s="5"/>
      <c r="W282" s="7"/>
      <c r="X282" s="5"/>
      <c r="Y282" s="5"/>
      <c r="Z282" s="5"/>
      <c r="AA282" s="5"/>
      <c r="AB282" s="7"/>
      <c r="AC282" s="9">
        <f>IF(OR(AB282="",M282=""),"",IF(AB282&gt;M282*1.25,"Au-delà de 125 % In",IF(AB282&lt;M282*0.9,"En dessous de In","OK")))</f>
      </c>
      <c r="AD282" s="5"/>
      <c r="AE282" s="5"/>
      <c r="AF282" s="8"/>
      <c r="AG282" s="8"/>
      <c r="AH282" s="6"/>
      <c r="AI282" s="11">
        <f>IF(OR(AG282="",AH282=""),"",EDATE(AG282,AH282))</f>
      </c>
      <c r="AJ282" s="9">
        <f>IF(AI282="","",IF(AI282&lt;TODAY(),"En retard",IF(AI282-TODAY()&lt;=30,"Dans les 30 jours","OK")))</f>
      </c>
      <c r="AK282" s="5"/>
    </row>
    <row r="283">
      <c r="A283" s="5"/>
      <c r="B283" s="5"/>
      <c r="C283" s="5"/>
      <c r="D283" s="5"/>
      <c r="E283" s="5"/>
      <c r="F283" s="5"/>
      <c r="G283" s="5"/>
      <c r="H283" s="5"/>
      <c r="I283" s="7"/>
      <c r="J283" s="5"/>
      <c r="K283" s="10">
        <f>IF(I283="","",IF(J283="HP",ROUND(I283*0.7457,2),IF(J283="ch",ROUND(I283*0.7355,2),I283)))</f>
      </c>
      <c r="L283" s="5"/>
      <c r="M283" s="7"/>
      <c r="N283" s="5"/>
      <c r="O283" s="6"/>
      <c r="P283" s="9">
        <f>IF(OR(O283="",N283=""),"",2*INT(60*N283/O283))</f>
      </c>
      <c r="Q283" s="5"/>
      <c r="R283" s="5"/>
      <c r="S283" s="5"/>
      <c r="T283" s="5"/>
      <c r="U283" s="5"/>
      <c r="V283" s="5"/>
      <c r="W283" s="7"/>
      <c r="X283" s="5"/>
      <c r="Y283" s="5"/>
      <c r="Z283" s="5"/>
      <c r="AA283" s="5"/>
      <c r="AB283" s="7"/>
      <c r="AC283" s="9">
        <f>IF(OR(AB283="",M283=""),"",IF(AB283&gt;M283*1.25,"Au-delà de 125 % In",IF(AB283&lt;M283*0.9,"En dessous de In","OK")))</f>
      </c>
      <c r="AD283" s="5"/>
      <c r="AE283" s="5"/>
      <c r="AF283" s="8"/>
      <c r="AG283" s="8"/>
      <c r="AH283" s="6"/>
      <c r="AI283" s="11">
        <f>IF(OR(AG283="",AH283=""),"",EDATE(AG283,AH283))</f>
      </c>
      <c r="AJ283" s="9">
        <f>IF(AI283="","",IF(AI283&lt;TODAY(),"En retard",IF(AI283-TODAY()&lt;=30,"Dans les 30 jours","OK")))</f>
      </c>
      <c r="AK283" s="5"/>
    </row>
    <row r="284">
      <c r="A284" s="5"/>
      <c r="B284" s="5"/>
      <c r="C284" s="5"/>
      <c r="D284" s="5"/>
      <c r="E284" s="5"/>
      <c r="F284" s="5"/>
      <c r="G284" s="5"/>
      <c r="H284" s="5"/>
      <c r="I284" s="7"/>
      <c r="J284" s="5"/>
      <c r="K284" s="10">
        <f>IF(I284="","",IF(J284="HP",ROUND(I284*0.7457,2),IF(J284="ch",ROUND(I284*0.7355,2),I284)))</f>
      </c>
      <c r="L284" s="5"/>
      <c r="M284" s="7"/>
      <c r="N284" s="5"/>
      <c r="O284" s="6"/>
      <c r="P284" s="9">
        <f>IF(OR(O284="",N284=""),"",2*INT(60*N284/O284))</f>
      </c>
      <c r="Q284" s="5"/>
      <c r="R284" s="5"/>
      <c r="S284" s="5"/>
      <c r="T284" s="5"/>
      <c r="U284" s="5"/>
      <c r="V284" s="5"/>
      <c r="W284" s="7"/>
      <c r="X284" s="5"/>
      <c r="Y284" s="5"/>
      <c r="Z284" s="5"/>
      <c r="AA284" s="5"/>
      <c r="AB284" s="7"/>
      <c r="AC284" s="9">
        <f>IF(OR(AB284="",M284=""),"",IF(AB284&gt;M284*1.25,"Au-delà de 125 % In",IF(AB284&lt;M284*0.9,"En dessous de In","OK")))</f>
      </c>
      <c r="AD284" s="5"/>
      <c r="AE284" s="5"/>
      <c r="AF284" s="8"/>
      <c r="AG284" s="8"/>
      <c r="AH284" s="6"/>
      <c r="AI284" s="11">
        <f>IF(OR(AG284="",AH284=""),"",EDATE(AG284,AH284))</f>
      </c>
      <c r="AJ284" s="9">
        <f>IF(AI284="","",IF(AI284&lt;TODAY(),"En retard",IF(AI284-TODAY()&lt;=30,"Dans les 30 jours","OK")))</f>
      </c>
      <c r="AK284" s="5"/>
    </row>
    <row r="285">
      <c r="A285" s="5"/>
      <c r="B285" s="5"/>
      <c r="C285" s="5"/>
      <c r="D285" s="5"/>
      <c r="E285" s="5"/>
      <c r="F285" s="5"/>
      <c r="G285" s="5"/>
      <c r="H285" s="5"/>
      <c r="I285" s="7"/>
      <c r="J285" s="5"/>
      <c r="K285" s="10">
        <f>IF(I285="","",IF(J285="HP",ROUND(I285*0.7457,2),IF(J285="ch",ROUND(I285*0.7355,2),I285)))</f>
      </c>
      <c r="L285" s="5"/>
      <c r="M285" s="7"/>
      <c r="N285" s="5"/>
      <c r="O285" s="6"/>
      <c r="P285" s="9">
        <f>IF(OR(O285="",N285=""),"",2*INT(60*N285/O285))</f>
      </c>
      <c r="Q285" s="5"/>
      <c r="R285" s="5"/>
      <c r="S285" s="5"/>
      <c r="T285" s="5"/>
      <c r="U285" s="5"/>
      <c r="V285" s="5"/>
      <c r="W285" s="7"/>
      <c r="X285" s="5"/>
      <c r="Y285" s="5"/>
      <c r="Z285" s="5"/>
      <c r="AA285" s="5"/>
      <c r="AB285" s="7"/>
      <c r="AC285" s="9">
        <f>IF(OR(AB285="",M285=""),"",IF(AB285&gt;M285*1.25,"Au-delà de 125 % In",IF(AB285&lt;M285*0.9,"En dessous de In","OK")))</f>
      </c>
      <c r="AD285" s="5"/>
      <c r="AE285" s="5"/>
      <c r="AF285" s="8"/>
      <c r="AG285" s="8"/>
      <c r="AH285" s="6"/>
      <c r="AI285" s="11">
        <f>IF(OR(AG285="",AH285=""),"",EDATE(AG285,AH285))</f>
      </c>
      <c r="AJ285" s="9">
        <f>IF(AI285="","",IF(AI285&lt;TODAY(),"En retard",IF(AI285-TODAY()&lt;=30,"Dans les 30 jours","OK")))</f>
      </c>
      <c r="AK285" s="5"/>
    </row>
    <row r="286">
      <c r="A286" s="5"/>
      <c r="B286" s="5"/>
      <c r="C286" s="5"/>
      <c r="D286" s="5"/>
      <c r="E286" s="5"/>
      <c r="F286" s="5"/>
      <c r="G286" s="5"/>
      <c r="H286" s="5"/>
      <c r="I286" s="7"/>
      <c r="J286" s="5"/>
      <c r="K286" s="10">
        <f>IF(I286="","",IF(J286="HP",ROUND(I286*0.7457,2),IF(J286="ch",ROUND(I286*0.7355,2),I286)))</f>
      </c>
      <c r="L286" s="5"/>
      <c r="M286" s="7"/>
      <c r="N286" s="5"/>
      <c r="O286" s="6"/>
      <c r="P286" s="9">
        <f>IF(OR(O286="",N286=""),"",2*INT(60*N286/O286))</f>
      </c>
      <c r="Q286" s="5"/>
      <c r="R286" s="5"/>
      <c r="S286" s="5"/>
      <c r="T286" s="5"/>
      <c r="U286" s="5"/>
      <c r="V286" s="5"/>
      <c r="W286" s="7"/>
      <c r="X286" s="5"/>
      <c r="Y286" s="5"/>
      <c r="Z286" s="5"/>
      <c r="AA286" s="5"/>
      <c r="AB286" s="7"/>
      <c r="AC286" s="9">
        <f>IF(OR(AB286="",M286=""),"",IF(AB286&gt;M286*1.25,"Au-delà de 125 % In",IF(AB286&lt;M286*0.9,"En dessous de In","OK")))</f>
      </c>
      <c r="AD286" s="5"/>
      <c r="AE286" s="5"/>
      <c r="AF286" s="8"/>
      <c r="AG286" s="8"/>
      <c r="AH286" s="6"/>
      <c r="AI286" s="11">
        <f>IF(OR(AG286="",AH286=""),"",EDATE(AG286,AH286))</f>
      </c>
      <c r="AJ286" s="9">
        <f>IF(AI286="","",IF(AI286&lt;TODAY(),"En retard",IF(AI286-TODAY()&lt;=30,"Dans les 30 jours","OK")))</f>
      </c>
      <c r="AK286" s="5"/>
    </row>
    <row r="287">
      <c r="A287" s="5"/>
      <c r="B287" s="5"/>
      <c r="C287" s="5"/>
      <c r="D287" s="5"/>
      <c r="E287" s="5"/>
      <c r="F287" s="5"/>
      <c r="G287" s="5"/>
      <c r="H287" s="5"/>
      <c r="I287" s="7"/>
      <c r="J287" s="5"/>
      <c r="K287" s="10">
        <f>IF(I287="","",IF(J287="HP",ROUND(I287*0.7457,2),IF(J287="ch",ROUND(I287*0.7355,2),I287)))</f>
      </c>
      <c r="L287" s="5"/>
      <c r="M287" s="7"/>
      <c r="N287" s="5"/>
      <c r="O287" s="6"/>
      <c r="P287" s="9">
        <f>IF(OR(O287="",N287=""),"",2*INT(60*N287/O287))</f>
      </c>
      <c r="Q287" s="5"/>
      <c r="R287" s="5"/>
      <c r="S287" s="5"/>
      <c r="T287" s="5"/>
      <c r="U287" s="5"/>
      <c r="V287" s="5"/>
      <c r="W287" s="7"/>
      <c r="X287" s="5"/>
      <c r="Y287" s="5"/>
      <c r="Z287" s="5"/>
      <c r="AA287" s="5"/>
      <c r="AB287" s="7"/>
      <c r="AC287" s="9">
        <f>IF(OR(AB287="",M287=""),"",IF(AB287&gt;M287*1.25,"Au-delà de 125 % In",IF(AB287&lt;M287*0.9,"En dessous de In","OK")))</f>
      </c>
      <c r="AD287" s="5"/>
      <c r="AE287" s="5"/>
      <c r="AF287" s="8"/>
      <c r="AG287" s="8"/>
      <c r="AH287" s="6"/>
      <c r="AI287" s="11">
        <f>IF(OR(AG287="",AH287=""),"",EDATE(AG287,AH287))</f>
      </c>
      <c r="AJ287" s="9">
        <f>IF(AI287="","",IF(AI287&lt;TODAY(),"En retard",IF(AI287-TODAY()&lt;=30,"Dans les 30 jours","OK")))</f>
      </c>
      <c r="AK287" s="5"/>
    </row>
    <row r="288">
      <c r="A288" s="5"/>
      <c r="B288" s="5"/>
      <c r="C288" s="5"/>
      <c r="D288" s="5"/>
      <c r="E288" s="5"/>
      <c r="F288" s="5"/>
      <c r="G288" s="5"/>
      <c r="H288" s="5"/>
      <c r="I288" s="7"/>
      <c r="J288" s="5"/>
      <c r="K288" s="10">
        <f>IF(I288="","",IF(J288="HP",ROUND(I288*0.7457,2),IF(J288="ch",ROUND(I288*0.7355,2),I288)))</f>
      </c>
      <c r="L288" s="5"/>
      <c r="M288" s="7"/>
      <c r="N288" s="5"/>
      <c r="O288" s="6"/>
      <c r="P288" s="9">
        <f>IF(OR(O288="",N288=""),"",2*INT(60*N288/O288))</f>
      </c>
      <c r="Q288" s="5"/>
      <c r="R288" s="5"/>
      <c r="S288" s="5"/>
      <c r="T288" s="5"/>
      <c r="U288" s="5"/>
      <c r="V288" s="5"/>
      <c r="W288" s="7"/>
      <c r="X288" s="5"/>
      <c r="Y288" s="5"/>
      <c r="Z288" s="5"/>
      <c r="AA288" s="5"/>
      <c r="AB288" s="7"/>
      <c r="AC288" s="9">
        <f>IF(OR(AB288="",M288=""),"",IF(AB288&gt;M288*1.25,"Au-delà de 125 % In",IF(AB288&lt;M288*0.9,"En dessous de In","OK")))</f>
      </c>
      <c r="AD288" s="5"/>
      <c r="AE288" s="5"/>
      <c r="AF288" s="8"/>
      <c r="AG288" s="8"/>
      <c r="AH288" s="6"/>
      <c r="AI288" s="11">
        <f>IF(OR(AG288="",AH288=""),"",EDATE(AG288,AH288))</f>
      </c>
      <c r="AJ288" s="9">
        <f>IF(AI288="","",IF(AI288&lt;TODAY(),"En retard",IF(AI288-TODAY()&lt;=30,"Dans les 30 jours","OK")))</f>
      </c>
      <c r="AK288" s="5"/>
    </row>
    <row r="289">
      <c r="A289" s="5"/>
      <c r="B289" s="5"/>
      <c r="C289" s="5"/>
      <c r="D289" s="5"/>
      <c r="E289" s="5"/>
      <c r="F289" s="5"/>
      <c r="G289" s="5"/>
      <c r="H289" s="5"/>
      <c r="I289" s="7"/>
      <c r="J289" s="5"/>
      <c r="K289" s="10">
        <f>IF(I289="","",IF(J289="HP",ROUND(I289*0.7457,2),IF(J289="ch",ROUND(I289*0.7355,2),I289)))</f>
      </c>
      <c r="L289" s="5"/>
      <c r="M289" s="7"/>
      <c r="N289" s="5"/>
      <c r="O289" s="6"/>
      <c r="P289" s="9">
        <f>IF(OR(O289="",N289=""),"",2*INT(60*N289/O289))</f>
      </c>
      <c r="Q289" s="5"/>
      <c r="R289" s="5"/>
      <c r="S289" s="5"/>
      <c r="T289" s="5"/>
      <c r="U289" s="5"/>
      <c r="V289" s="5"/>
      <c r="W289" s="7"/>
      <c r="X289" s="5"/>
      <c r="Y289" s="5"/>
      <c r="Z289" s="5"/>
      <c r="AA289" s="5"/>
      <c r="AB289" s="7"/>
      <c r="AC289" s="9">
        <f>IF(OR(AB289="",M289=""),"",IF(AB289&gt;M289*1.25,"Au-delà de 125 % In",IF(AB289&lt;M289*0.9,"En dessous de In","OK")))</f>
      </c>
      <c r="AD289" s="5"/>
      <c r="AE289" s="5"/>
      <c r="AF289" s="8"/>
      <c r="AG289" s="8"/>
      <c r="AH289" s="6"/>
      <c r="AI289" s="11">
        <f>IF(OR(AG289="",AH289=""),"",EDATE(AG289,AH289))</f>
      </c>
      <c r="AJ289" s="9">
        <f>IF(AI289="","",IF(AI289&lt;TODAY(),"En retard",IF(AI289-TODAY()&lt;=30,"Dans les 30 jours","OK")))</f>
      </c>
      <c r="AK289" s="5"/>
    </row>
    <row r="290">
      <c r="A290" s="5"/>
      <c r="B290" s="5"/>
      <c r="C290" s="5"/>
      <c r="D290" s="5"/>
      <c r="E290" s="5"/>
      <c r="F290" s="5"/>
      <c r="G290" s="5"/>
      <c r="H290" s="5"/>
      <c r="I290" s="7"/>
      <c r="J290" s="5"/>
      <c r="K290" s="10">
        <f>IF(I290="","",IF(J290="HP",ROUND(I290*0.7457,2),IF(J290="ch",ROUND(I290*0.7355,2),I290)))</f>
      </c>
      <c r="L290" s="5"/>
      <c r="M290" s="7"/>
      <c r="N290" s="5"/>
      <c r="O290" s="6"/>
      <c r="P290" s="9">
        <f>IF(OR(O290="",N290=""),"",2*INT(60*N290/O290))</f>
      </c>
      <c r="Q290" s="5"/>
      <c r="R290" s="5"/>
      <c r="S290" s="5"/>
      <c r="T290" s="5"/>
      <c r="U290" s="5"/>
      <c r="V290" s="5"/>
      <c r="W290" s="7"/>
      <c r="X290" s="5"/>
      <c r="Y290" s="5"/>
      <c r="Z290" s="5"/>
      <c r="AA290" s="5"/>
      <c r="AB290" s="7"/>
      <c r="AC290" s="9">
        <f>IF(OR(AB290="",M290=""),"",IF(AB290&gt;M290*1.25,"Au-delà de 125 % In",IF(AB290&lt;M290*0.9,"En dessous de In","OK")))</f>
      </c>
      <c r="AD290" s="5"/>
      <c r="AE290" s="5"/>
      <c r="AF290" s="8"/>
      <c r="AG290" s="8"/>
      <c r="AH290" s="6"/>
      <c r="AI290" s="11">
        <f>IF(OR(AG290="",AH290=""),"",EDATE(AG290,AH290))</f>
      </c>
      <c r="AJ290" s="9">
        <f>IF(AI290="","",IF(AI290&lt;TODAY(),"En retard",IF(AI290-TODAY()&lt;=30,"Dans les 30 jours","OK")))</f>
      </c>
      <c r="AK290" s="5"/>
    </row>
    <row r="291">
      <c r="A291" s="5"/>
      <c r="B291" s="5"/>
      <c r="C291" s="5"/>
      <c r="D291" s="5"/>
      <c r="E291" s="5"/>
      <c r="F291" s="5"/>
      <c r="G291" s="5"/>
      <c r="H291" s="5"/>
      <c r="I291" s="7"/>
      <c r="J291" s="5"/>
      <c r="K291" s="10">
        <f>IF(I291="","",IF(J291="HP",ROUND(I291*0.7457,2),IF(J291="ch",ROUND(I291*0.7355,2),I291)))</f>
      </c>
      <c r="L291" s="5"/>
      <c r="M291" s="7"/>
      <c r="N291" s="5"/>
      <c r="O291" s="6"/>
      <c r="P291" s="9">
        <f>IF(OR(O291="",N291=""),"",2*INT(60*N291/O291))</f>
      </c>
      <c r="Q291" s="5"/>
      <c r="R291" s="5"/>
      <c r="S291" s="5"/>
      <c r="T291" s="5"/>
      <c r="U291" s="5"/>
      <c r="V291" s="5"/>
      <c r="W291" s="7"/>
      <c r="X291" s="5"/>
      <c r="Y291" s="5"/>
      <c r="Z291" s="5"/>
      <c r="AA291" s="5"/>
      <c r="AB291" s="7"/>
      <c r="AC291" s="9">
        <f>IF(OR(AB291="",M291=""),"",IF(AB291&gt;M291*1.25,"Au-delà de 125 % In",IF(AB291&lt;M291*0.9,"En dessous de In","OK")))</f>
      </c>
      <c r="AD291" s="5"/>
      <c r="AE291" s="5"/>
      <c r="AF291" s="8"/>
      <c r="AG291" s="8"/>
      <c r="AH291" s="6"/>
      <c r="AI291" s="11">
        <f>IF(OR(AG291="",AH291=""),"",EDATE(AG291,AH291))</f>
      </c>
      <c r="AJ291" s="9">
        <f>IF(AI291="","",IF(AI291&lt;TODAY(),"En retard",IF(AI291-TODAY()&lt;=30,"Dans les 30 jours","OK")))</f>
      </c>
      <c r="AK291" s="5"/>
    </row>
    <row r="292">
      <c r="A292" s="5"/>
      <c r="B292" s="5"/>
      <c r="C292" s="5"/>
      <c r="D292" s="5"/>
      <c r="E292" s="5"/>
      <c r="F292" s="5"/>
      <c r="G292" s="5"/>
      <c r="H292" s="5"/>
      <c r="I292" s="7"/>
      <c r="J292" s="5"/>
      <c r="K292" s="10">
        <f>IF(I292="","",IF(J292="HP",ROUND(I292*0.7457,2),IF(J292="ch",ROUND(I292*0.7355,2),I292)))</f>
      </c>
      <c r="L292" s="5"/>
      <c r="M292" s="7"/>
      <c r="N292" s="5"/>
      <c r="O292" s="6"/>
      <c r="P292" s="9">
        <f>IF(OR(O292="",N292=""),"",2*INT(60*N292/O292))</f>
      </c>
      <c r="Q292" s="5"/>
      <c r="R292" s="5"/>
      <c r="S292" s="5"/>
      <c r="T292" s="5"/>
      <c r="U292" s="5"/>
      <c r="V292" s="5"/>
      <c r="W292" s="7"/>
      <c r="X292" s="5"/>
      <c r="Y292" s="5"/>
      <c r="Z292" s="5"/>
      <c r="AA292" s="5"/>
      <c r="AB292" s="7"/>
      <c r="AC292" s="9">
        <f>IF(OR(AB292="",M292=""),"",IF(AB292&gt;M292*1.25,"Au-delà de 125 % In",IF(AB292&lt;M292*0.9,"En dessous de In","OK")))</f>
      </c>
      <c r="AD292" s="5"/>
      <c r="AE292" s="5"/>
      <c r="AF292" s="8"/>
      <c r="AG292" s="8"/>
      <c r="AH292" s="6"/>
      <c r="AI292" s="11">
        <f>IF(OR(AG292="",AH292=""),"",EDATE(AG292,AH292))</f>
      </c>
      <c r="AJ292" s="9">
        <f>IF(AI292="","",IF(AI292&lt;TODAY(),"En retard",IF(AI292-TODAY()&lt;=30,"Dans les 30 jours","OK")))</f>
      </c>
      <c r="AK292" s="5"/>
    </row>
    <row r="293">
      <c r="A293" s="5"/>
      <c r="B293" s="5"/>
      <c r="C293" s="5"/>
      <c r="D293" s="5"/>
      <c r="E293" s="5"/>
      <c r="F293" s="5"/>
      <c r="G293" s="5"/>
      <c r="H293" s="5"/>
      <c r="I293" s="7"/>
      <c r="J293" s="5"/>
      <c r="K293" s="10">
        <f>IF(I293="","",IF(J293="HP",ROUND(I293*0.7457,2),IF(J293="ch",ROUND(I293*0.7355,2),I293)))</f>
      </c>
      <c r="L293" s="5"/>
      <c r="M293" s="7"/>
      <c r="N293" s="5"/>
      <c r="O293" s="6"/>
      <c r="P293" s="9">
        <f>IF(OR(O293="",N293=""),"",2*INT(60*N293/O293))</f>
      </c>
      <c r="Q293" s="5"/>
      <c r="R293" s="5"/>
      <c r="S293" s="5"/>
      <c r="T293" s="5"/>
      <c r="U293" s="5"/>
      <c r="V293" s="5"/>
      <c r="W293" s="7"/>
      <c r="X293" s="5"/>
      <c r="Y293" s="5"/>
      <c r="Z293" s="5"/>
      <c r="AA293" s="5"/>
      <c r="AB293" s="7"/>
      <c r="AC293" s="9">
        <f>IF(OR(AB293="",M293=""),"",IF(AB293&gt;M293*1.25,"Au-delà de 125 % In",IF(AB293&lt;M293*0.9,"En dessous de In","OK")))</f>
      </c>
      <c r="AD293" s="5"/>
      <c r="AE293" s="5"/>
      <c r="AF293" s="8"/>
      <c r="AG293" s="8"/>
      <c r="AH293" s="6"/>
      <c r="AI293" s="11">
        <f>IF(OR(AG293="",AH293=""),"",EDATE(AG293,AH293))</f>
      </c>
      <c r="AJ293" s="9">
        <f>IF(AI293="","",IF(AI293&lt;TODAY(),"En retard",IF(AI293-TODAY()&lt;=30,"Dans les 30 jours","OK")))</f>
      </c>
      <c r="AK293" s="5"/>
    </row>
    <row r="294">
      <c r="A294" s="5"/>
      <c r="B294" s="5"/>
      <c r="C294" s="5"/>
      <c r="D294" s="5"/>
      <c r="E294" s="5"/>
      <c r="F294" s="5"/>
      <c r="G294" s="5"/>
      <c r="H294" s="5"/>
      <c r="I294" s="7"/>
      <c r="J294" s="5"/>
      <c r="K294" s="10">
        <f>IF(I294="","",IF(J294="HP",ROUND(I294*0.7457,2),IF(J294="ch",ROUND(I294*0.7355,2),I294)))</f>
      </c>
      <c r="L294" s="5"/>
      <c r="M294" s="7"/>
      <c r="N294" s="5"/>
      <c r="O294" s="6"/>
      <c r="P294" s="9">
        <f>IF(OR(O294="",N294=""),"",2*INT(60*N294/O294))</f>
      </c>
      <c r="Q294" s="5"/>
      <c r="R294" s="5"/>
      <c r="S294" s="5"/>
      <c r="T294" s="5"/>
      <c r="U294" s="5"/>
      <c r="V294" s="5"/>
      <c r="W294" s="7"/>
      <c r="X294" s="5"/>
      <c r="Y294" s="5"/>
      <c r="Z294" s="5"/>
      <c r="AA294" s="5"/>
      <c r="AB294" s="7"/>
      <c r="AC294" s="9">
        <f>IF(OR(AB294="",M294=""),"",IF(AB294&gt;M294*1.25,"Au-delà de 125 % In",IF(AB294&lt;M294*0.9,"En dessous de In","OK")))</f>
      </c>
      <c r="AD294" s="5"/>
      <c r="AE294" s="5"/>
      <c r="AF294" s="8"/>
      <c r="AG294" s="8"/>
      <c r="AH294" s="6"/>
      <c r="AI294" s="11">
        <f>IF(OR(AG294="",AH294=""),"",EDATE(AG294,AH294))</f>
      </c>
      <c r="AJ294" s="9">
        <f>IF(AI294="","",IF(AI294&lt;TODAY(),"En retard",IF(AI294-TODAY()&lt;=30,"Dans les 30 jours","OK")))</f>
      </c>
      <c r="AK294" s="5"/>
    </row>
    <row r="295">
      <c r="A295" s="5"/>
      <c r="B295" s="5"/>
      <c r="C295" s="5"/>
      <c r="D295" s="5"/>
      <c r="E295" s="5"/>
      <c r="F295" s="5"/>
      <c r="G295" s="5"/>
      <c r="H295" s="5"/>
      <c r="I295" s="7"/>
      <c r="J295" s="5"/>
      <c r="K295" s="10">
        <f>IF(I295="","",IF(J295="HP",ROUND(I295*0.7457,2),IF(J295="ch",ROUND(I295*0.7355,2),I295)))</f>
      </c>
      <c r="L295" s="5"/>
      <c r="M295" s="7"/>
      <c r="N295" s="5"/>
      <c r="O295" s="6"/>
      <c r="P295" s="9">
        <f>IF(OR(O295="",N295=""),"",2*INT(60*N295/O295))</f>
      </c>
      <c r="Q295" s="5"/>
      <c r="R295" s="5"/>
      <c r="S295" s="5"/>
      <c r="T295" s="5"/>
      <c r="U295" s="5"/>
      <c r="V295" s="5"/>
      <c r="W295" s="7"/>
      <c r="X295" s="5"/>
      <c r="Y295" s="5"/>
      <c r="Z295" s="5"/>
      <c r="AA295" s="5"/>
      <c r="AB295" s="7"/>
      <c r="AC295" s="9">
        <f>IF(OR(AB295="",M295=""),"",IF(AB295&gt;M295*1.25,"Au-delà de 125 % In",IF(AB295&lt;M295*0.9,"En dessous de In","OK")))</f>
      </c>
      <c r="AD295" s="5"/>
      <c r="AE295" s="5"/>
      <c r="AF295" s="8"/>
      <c r="AG295" s="8"/>
      <c r="AH295" s="6"/>
      <c r="AI295" s="11">
        <f>IF(OR(AG295="",AH295=""),"",EDATE(AG295,AH295))</f>
      </c>
      <c r="AJ295" s="9">
        <f>IF(AI295="","",IF(AI295&lt;TODAY(),"En retard",IF(AI295-TODAY()&lt;=30,"Dans les 30 jours","OK")))</f>
      </c>
      <c r="AK295" s="5"/>
    </row>
    <row r="296">
      <c r="A296" s="5"/>
      <c r="B296" s="5"/>
      <c r="C296" s="5"/>
      <c r="D296" s="5"/>
      <c r="E296" s="5"/>
      <c r="F296" s="5"/>
      <c r="G296" s="5"/>
      <c r="H296" s="5"/>
      <c r="I296" s="7"/>
      <c r="J296" s="5"/>
      <c r="K296" s="10">
        <f>IF(I296="","",IF(J296="HP",ROUND(I296*0.7457,2),IF(J296="ch",ROUND(I296*0.7355,2),I296)))</f>
      </c>
      <c r="L296" s="5"/>
      <c r="M296" s="7"/>
      <c r="N296" s="5"/>
      <c r="O296" s="6"/>
      <c r="P296" s="9">
        <f>IF(OR(O296="",N296=""),"",2*INT(60*N296/O296))</f>
      </c>
      <c r="Q296" s="5"/>
      <c r="R296" s="5"/>
      <c r="S296" s="5"/>
      <c r="T296" s="5"/>
      <c r="U296" s="5"/>
      <c r="V296" s="5"/>
      <c r="W296" s="7"/>
      <c r="X296" s="5"/>
      <c r="Y296" s="5"/>
      <c r="Z296" s="5"/>
      <c r="AA296" s="5"/>
      <c r="AB296" s="7"/>
      <c r="AC296" s="9">
        <f>IF(OR(AB296="",M296=""),"",IF(AB296&gt;M296*1.25,"Au-delà de 125 % In",IF(AB296&lt;M296*0.9,"En dessous de In","OK")))</f>
      </c>
      <c r="AD296" s="5"/>
      <c r="AE296" s="5"/>
      <c r="AF296" s="8"/>
      <c r="AG296" s="8"/>
      <c r="AH296" s="6"/>
      <c r="AI296" s="11">
        <f>IF(OR(AG296="",AH296=""),"",EDATE(AG296,AH296))</f>
      </c>
      <c r="AJ296" s="9">
        <f>IF(AI296="","",IF(AI296&lt;TODAY(),"En retard",IF(AI296-TODAY()&lt;=30,"Dans les 30 jours","OK")))</f>
      </c>
      <c r="AK296" s="5"/>
    </row>
    <row r="297">
      <c r="A297" s="5"/>
      <c r="B297" s="5"/>
      <c r="C297" s="5"/>
      <c r="D297" s="5"/>
      <c r="E297" s="5"/>
      <c r="F297" s="5"/>
      <c r="G297" s="5"/>
      <c r="H297" s="5"/>
      <c r="I297" s="7"/>
      <c r="J297" s="5"/>
      <c r="K297" s="10">
        <f>IF(I297="","",IF(J297="HP",ROUND(I297*0.7457,2),IF(J297="ch",ROUND(I297*0.7355,2),I297)))</f>
      </c>
      <c r="L297" s="5"/>
      <c r="M297" s="7"/>
      <c r="N297" s="5"/>
      <c r="O297" s="6"/>
      <c r="P297" s="9">
        <f>IF(OR(O297="",N297=""),"",2*INT(60*N297/O297))</f>
      </c>
      <c r="Q297" s="5"/>
      <c r="R297" s="5"/>
      <c r="S297" s="5"/>
      <c r="T297" s="5"/>
      <c r="U297" s="5"/>
      <c r="V297" s="5"/>
      <c r="W297" s="7"/>
      <c r="X297" s="5"/>
      <c r="Y297" s="5"/>
      <c r="Z297" s="5"/>
      <c r="AA297" s="5"/>
      <c r="AB297" s="7"/>
      <c r="AC297" s="9">
        <f>IF(OR(AB297="",M297=""),"",IF(AB297&gt;M297*1.25,"Au-delà de 125 % In",IF(AB297&lt;M297*0.9,"En dessous de In","OK")))</f>
      </c>
      <c r="AD297" s="5"/>
      <c r="AE297" s="5"/>
      <c r="AF297" s="8"/>
      <c r="AG297" s="8"/>
      <c r="AH297" s="6"/>
      <c r="AI297" s="11">
        <f>IF(OR(AG297="",AH297=""),"",EDATE(AG297,AH297))</f>
      </c>
      <c r="AJ297" s="9">
        <f>IF(AI297="","",IF(AI297&lt;TODAY(),"En retard",IF(AI297-TODAY()&lt;=30,"Dans les 30 jours","OK")))</f>
      </c>
      <c r="AK297" s="5"/>
    </row>
    <row r="298">
      <c r="A298" s="5"/>
      <c r="B298" s="5"/>
      <c r="C298" s="5"/>
      <c r="D298" s="5"/>
      <c r="E298" s="5"/>
      <c r="F298" s="5"/>
      <c r="G298" s="5"/>
      <c r="H298" s="5"/>
      <c r="I298" s="7"/>
      <c r="J298" s="5"/>
      <c r="K298" s="10">
        <f>IF(I298="","",IF(J298="HP",ROUND(I298*0.7457,2),IF(J298="ch",ROUND(I298*0.7355,2),I298)))</f>
      </c>
      <c r="L298" s="5"/>
      <c r="M298" s="7"/>
      <c r="N298" s="5"/>
      <c r="O298" s="6"/>
      <c r="P298" s="9">
        <f>IF(OR(O298="",N298=""),"",2*INT(60*N298/O298))</f>
      </c>
      <c r="Q298" s="5"/>
      <c r="R298" s="5"/>
      <c r="S298" s="5"/>
      <c r="T298" s="5"/>
      <c r="U298" s="5"/>
      <c r="V298" s="5"/>
      <c r="W298" s="7"/>
      <c r="X298" s="5"/>
      <c r="Y298" s="5"/>
      <c r="Z298" s="5"/>
      <c r="AA298" s="5"/>
      <c r="AB298" s="7"/>
      <c r="AC298" s="9">
        <f>IF(OR(AB298="",M298=""),"",IF(AB298&gt;M298*1.25,"Au-delà de 125 % In",IF(AB298&lt;M298*0.9,"En dessous de In","OK")))</f>
      </c>
      <c r="AD298" s="5"/>
      <c r="AE298" s="5"/>
      <c r="AF298" s="8"/>
      <c r="AG298" s="8"/>
      <c r="AH298" s="6"/>
      <c r="AI298" s="11">
        <f>IF(OR(AG298="",AH298=""),"",EDATE(AG298,AH298))</f>
      </c>
      <c r="AJ298" s="9">
        <f>IF(AI298="","",IF(AI298&lt;TODAY(),"En retard",IF(AI298-TODAY()&lt;=30,"Dans les 30 jours","OK")))</f>
      </c>
      <c r="AK298" s="5"/>
    </row>
    <row r="299">
      <c r="A299" s="5"/>
      <c r="B299" s="5"/>
      <c r="C299" s="5"/>
      <c r="D299" s="5"/>
      <c r="E299" s="5"/>
      <c r="F299" s="5"/>
      <c r="G299" s="5"/>
      <c r="H299" s="5"/>
      <c r="I299" s="7"/>
      <c r="J299" s="5"/>
      <c r="K299" s="10">
        <f>IF(I299="","",IF(J299="HP",ROUND(I299*0.7457,2),IF(J299="ch",ROUND(I299*0.7355,2),I299)))</f>
      </c>
      <c r="L299" s="5"/>
      <c r="M299" s="7"/>
      <c r="N299" s="5"/>
      <c r="O299" s="6"/>
      <c r="P299" s="9">
        <f>IF(OR(O299="",N299=""),"",2*INT(60*N299/O299))</f>
      </c>
      <c r="Q299" s="5"/>
      <c r="R299" s="5"/>
      <c r="S299" s="5"/>
      <c r="T299" s="5"/>
      <c r="U299" s="5"/>
      <c r="V299" s="5"/>
      <c r="W299" s="7"/>
      <c r="X299" s="5"/>
      <c r="Y299" s="5"/>
      <c r="Z299" s="5"/>
      <c r="AA299" s="5"/>
      <c r="AB299" s="7"/>
      <c r="AC299" s="9">
        <f>IF(OR(AB299="",M299=""),"",IF(AB299&gt;M299*1.25,"Au-delà de 125 % In",IF(AB299&lt;M299*0.9,"En dessous de In","OK")))</f>
      </c>
      <c r="AD299" s="5"/>
      <c r="AE299" s="5"/>
      <c r="AF299" s="8"/>
      <c r="AG299" s="8"/>
      <c r="AH299" s="6"/>
      <c r="AI299" s="11">
        <f>IF(OR(AG299="",AH299=""),"",EDATE(AG299,AH299))</f>
      </c>
      <c r="AJ299" s="9">
        <f>IF(AI299="","",IF(AI299&lt;TODAY(),"En retard",IF(AI299-TODAY()&lt;=30,"Dans les 30 jours","OK")))</f>
      </c>
      <c r="AK299" s="5"/>
    </row>
    <row r="300">
      <c r="A300" s="5"/>
      <c r="B300" s="5"/>
      <c r="C300" s="5"/>
      <c r="D300" s="5"/>
      <c r="E300" s="5"/>
      <c r="F300" s="5"/>
      <c r="G300" s="5"/>
      <c r="H300" s="5"/>
      <c r="I300" s="7"/>
      <c r="J300" s="5"/>
      <c r="K300" s="10">
        <f>IF(I300="","",IF(J300="HP",ROUND(I300*0.7457,2),IF(J300="ch",ROUND(I300*0.7355,2),I300)))</f>
      </c>
      <c r="L300" s="5"/>
      <c r="M300" s="7"/>
      <c r="N300" s="5"/>
      <c r="O300" s="6"/>
      <c r="P300" s="9">
        <f>IF(OR(O300="",N300=""),"",2*INT(60*N300/O300))</f>
      </c>
      <c r="Q300" s="5"/>
      <c r="R300" s="5"/>
      <c r="S300" s="5"/>
      <c r="T300" s="5"/>
      <c r="U300" s="5"/>
      <c r="V300" s="5"/>
      <c r="W300" s="7"/>
      <c r="X300" s="5"/>
      <c r="Y300" s="5"/>
      <c r="Z300" s="5"/>
      <c r="AA300" s="5"/>
      <c r="AB300" s="7"/>
      <c r="AC300" s="9">
        <f>IF(OR(AB300="",M300=""),"",IF(AB300&gt;M300*1.25,"Au-delà de 125 % In",IF(AB300&lt;M300*0.9,"En dessous de In","OK")))</f>
      </c>
      <c r="AD300" s="5"/>
      <c r="AE300" s="5"/>
      <c r="AF300" s="8"/>
      <c r="AG300" s="8"/>
      <c r="AH300" s="6"/>
      <c r="AI300" s="11">
        <f>IF(OR(AG300="",AH300=""),"",EDATE(AG300,AH300))</f>
      </c>
      <c r="AJ300" s="9">
        <f>IF(AI300="","",IF(AI300&lt;TODAY(),"En retard",IF(AI300-TODAY()&lt;=30,"Dans les 30 jours","OK")))</f>
      </c>
      <c r="AK300" s="5"/>
    </row>
    <row r="301">
      <c r="A301" s="5"/>
      <c r="B301" s="5"/>
      <c r="C301" s="5"/>
      <c r="D301" s="5"/>
      <c r="E301" s="5"/>
      <c r="F301" s="5"/>
      <c r="G301" s="5"/>
      <c r="H301" s="5"/>
      <c r="I301" s="7"/>
      <c r="J301" s="5"/>
      <c r="K301" s="10">
        <f>IF(I301="","",IF(J301="HP",ROUND(I301*0.7457,2),IF(J301="ch",ROUND(I301*0.7355,2),I301)))</f>
      </c>
      <c r="L301" s="5"/>
      <c r="M301" s="7"/>
      <c r="N301" s="5"/>
      <c r="O301" s="6"/>
      <c r="P301" s="9">
        <f>IF(OR(O301="",N301=""),"",2*INT(60*N301/O301))</f>
      </c>
      <c r="Q301" s="5"/>
      <c r="R301" s="5"/>
      <c r="S301" s="5"/>
      <c r="T301" s="5"/>
      <c r="U301" s="5"/>
      <c r="V301" s="5"/>
      <c r="W301" s="7"/>
      <c r="X301" s="5"/>
      <c r="Y301" s="5"/>
      <c r="Z301" s="5"/>
      <c r="AA301" s="5"/>
      <c r="AB301" s="7"/>
      <c r="AC301" s="9">
        <f>IF(OR(AB301="",M301=""),"",IF(AB301&gt;M301*1.25,"Au-delà de 125 % In",IF(AB301&lt;M301*0.9,"En dessous de In","OK")))</f>
      </c>
      <c r="AD301" s="5"/>
      <c r="AE301" s="5"/>
      <c r="AF301" s="8"/>
      <c r="AG301" s="8"/>
      <c r="AH301" s="6"/>
      <c r="AI301" s="11">
        <f>IF(OR(AG301="",AH301=""),"",EDATE(AG301,AH301))</f>
      </c>
      <c r="AJ301" s="9">
        <f>IF(AI301="","",IF(AI301&lt;TODAY(),"En retard",IF(AI301-TODAY()&lt;=30,"Dans les 30 jours","OK")))</f>
      </c>
      <c r="AK301" s="5"/>
    </row>
    <row r="302">
      <c r="A302" s="5"/>
      <c r="B302" s="5"/>
      <c r="C302" s="5"/>
      <c r="D302" s="5"/>
      <c r="E302" s="5"/>
      <c r="F302" s="5"/>
      <c r="G302" s="5"/>
      <c r="H302" s="5"/>
      <c r="I302" s="7"/>
      <c r="J302" s="5"/>
      <c r="K302" s="10">
        <f>IF(I302="","",IF(J302="HP",ROUND(I302*0.7457,2),IF(J302="ch",ROUND(I302*0.7355,2),I302)))</f>
      </c>
      <c r="L302" s="5"/>
      <c r="M302" s="7"/>
      <c r="N302" s="5"/>
      <c r="O302" s="6"/>
      <c r="P302" s="9">
        <f>IF(OR(O302="",N302=""),"",2*INT(60*N302/O302))</f>
      </c>
      <c r="Q302" s="5"/>
      <c r="R302" s="5"/>
      <c r="S302" s="5"/>
      <c r="T302" s="5"/>
      <c r="U302" s="5"/>
      <c r="V302" s="5"/>
      <c r="W302" s="7"/>
      <c r="X302" s="5"/>
      <c r="Y302" s="5"/>
      <c r="Z302" s="5"/>
      <c r="AA302" s="5"/>
      <c r="AB302" s="7"/>
      <c r="AC302" s="9">
        <f>IF(OR(AB302="",M302=""),"",IF(AB302&gt;M302*1.25,"Au-delà de 125 % In",IF(AB302&lt;M302*0.9,"En dessous de In","OK")))</f>
      </c>
      <c r="AD302" s="5"/>
      <c r="AE302" s="5"/>
      <c r="AF302" s="8"/>
      <c r="AG302" s="8"/>
      <c r="AH302" s="6"/>
      <c r="AI302" s="11">
        <f>IF(OR(AG302="",AH302=""),"",EDATE(AG302,AH302))</f>
      </c>
      <c r="AJ302" s="9">
        <f>IF(AI302="","",IF(AI302&lt;TODAY(),"En retard",IF(AI302-TODAY()&lt;=30,"Dans les 30 jours","OK")))</f>
      </c>
      <c r="AK302" s="5"/>
    </row>
    <row r="303">
      <c r="A303" s="5"/>
      <c r="B303" s="5"/>
      <c r="C303" s="5"/>
      <c r="D303" s="5"/>
      <c r="E303" s="5"/>
      <c r="F303" s="5"/>
      <c r="G303" s="5"/>
      <c r="H303" s="5"/>
      <c r="I303" s="7"/>
      <c r="J303" s="5"/>
      <c r="K303" s="10">
        <f>IF(I303="","",IF(J303="HP",ROUND(I303*0.7457,2),IF(J303="ch",ROUND(I303*0.7355,2),I303)))</f>
      </c>
      <c r="L303" s="5"/>
      <c r="M303" s="7"/>
      <c r="N303" s="5"/>
      <c r="O303" s="6"/>
      <c r="P303" s="9">
        <f>IF(OR(O303="",N303=""),"",2*INT(60*N303/O303))</f>
      </c>
      <c r="Q303" s="5"/>
      <c r="R303" s="5"/>
      <c r="S303" s="5"/>
      <c r="T303" s="5"/>
      <c r="U303" s="5"/>
      <c r="V303" s="5"/>
      <c r="W303" s="7"/>
      <c r="X303" s="5"/>
      <c r="Y303" s="5"/>
      <c r="Z303" s="5"/>
      <c r="AA303" s="5"/>
      <c r="AB303" s="7"/>
      <c r="AC303" s="9">
        <f>IF(OR(AB303="",M303=""),"",IF(AB303&gt;M303*1.25,"Au-delà de 125 % In",IF(AB303&lt;M303*0.9,"En dessous de In","OK")))</f>
      </c>
      <c r="AD303" s="5"/>
      <c r="AE303" s="5"/>
      <c r="AF303" s="8"/>
      <c r="AG303" s="8"/>
      <c r="AH303" s="6"/>
      <c r="AI303" s="11">
        <f>IF(OR(AG303="",AH303=""),"",EDATE(AG303,AH303))</f>
      </c>
      <c r="AJ303" s="9">
        <f>IF(AI303="","",IF(AI303&lt;TODAY(),"En retard",IF(AI303-TODAY()&lt;=30,"Dans les 30 jours","OK")))</f>
      </c>
      <c r="AK303" s="5"/>
    </row>
    <row r="304">
      <c r="A304" s="5"/>
      <c r="B304" s="5"/>
      <c r="C304" s="5"/>
      <c r="D304" s="5"/>
      <c r="E304" s="5"/>
      <c r="F304" s="5"/>
      <c r="G304" s="5"/>
      <c r="H304" s="5"/>
      <c r="I304" s="7"/>
      <c r="J304" s="5"/>
      <c r="K304" s="10">
        <f>IF(I304="","",IF(J304="HP",ROUND(I304*0.7457,2),IF(J304="ch",ROUND(I304*0.7355,2),I304)))</f>
      </c>
      <c r="L304" s="5"/>
      <c r="M304" s="7"/>
      <c r="N304" s="5"/>
      <c r="O304" s="6"/>
      <c r="P304" s="9">
        <f>IF(OR(O304="",N304=""),"",2*INT(60*N304/O304))</f>
      </c>
      <c r="Q304" s="5"/>
      <c r="R304" s="5"/>
      <c r="S304" s="5"/>
      <c r="T304" s="5"/>
      <c r="U304" s="5"/>
      <c r="V304" s="5"/>
      <c r="W304" s="7"/>
      <c r="X304" s="5"/>
      <c r="Y304" s="5"/>
      <c r="Z304" s="5"/>
      <c r="AA304" s="5"/>
      <c r="AB304" s="7"/>
      <c r="AC304" s="9">
        <f>IF(OR(AB304="",M304=""),"",IF(AB304&gt;M304*1.25,"Au-delà de 125 % In",IF(AB304&lt;M304*0.9,"En dessous de In","OK")))</f>
      </c>
      <c r="AD304" s="5"/>
      <c r="AE304" s="5"/>
      <c r="AF304" s="8"/>
      <c r="AG304" s="8"/>
      <c r="AH304" s="6"/>
      <c r="AI304" s="11">
        <f>IF(OR(AG304="",AH304=""),"",EDATE(AG304,AH304))</f>
      </c>
      <c r="AJ304" s="9">
        <f>IF(AI304="","",IF(AI304&lt;TODAY(),"En retard",IF(AI304-TODAY()&lt;=30,"Dans les 30 jours","OK")))</f>
      </c>
      <c r="AK304" s="5"/>
    </row>
    <row r="305">
      <c r="A305" s="5"/>
      <c r="B305" s="5"/>
      <c r="C305" s="5"/>
      <c r="D305" s="5"/>
      <c r="E305" s="5"/>
      <c r="F305" s="5"/>
      <c r="G305" s="5"/>
      <c r="H305" s="5"/>
      <c r="I305" s="7"/>
      <c r="J305" s="5"/>
      <c r="K305" s="10">
        <f>IF(I305="","",IF(J305="HP",ROUND(I305*0.7457,2),IF(J305="ch",ROUND(I305*0.7355,2),I305)))</f>
      </c>
      <c r="L305" s="5"/>
      <c r="M305" s="7"/>
      <c r="N305" s="5"/>
      <c r="O305" s="6"/>
      <c r="P305" s="9">
        <f>IF(OR(O305="",N305=""),"",2*INT(60*N305/O305))</f>
      </c>
      <c r="Q305" s="5"/>
      <c r="R305" s="5"/>
      <c r="S305" s="5"/>
      <c r="T305" s="5"/>
      <c r="U305" s="5"/>
      <c r="V305" s="5"/>
      <c r="W305" s="7"/>
      <c r="X305" s="5"/>
      <c r="Y305" s="5"/>
      <c r="Z305" s="5"/>
      <c r="AA305" s="5"/>
      <c r="AB305" s="7"/>
      <c r="AC305" s="9">
        <f>IF(OR(AB305="",M305=""),"",IF(AB305&gt;M305*1.25,"Au-delà de 125 % In",IF(AB305&lt;M305*0.9,"En dessous de In","OK")))</f>
      </c>
      <c r="AD305" s="5"/>
      <c r="AE305" s="5"/>
      <c r="AF305" s="8"/>
      <c r="AG305" s="8"/>
      <c r="AH305" s="6"/>
      <c r="AI305" s="11">
        <f>IF(OR(AG305="",AH305=""),"",EDATE(AG305,AH305))</f>
      </c>
      <c r="AJ305" s="9">
        <f>IF(AI305="","",IF(AI305&lt;TODAY(),"En retard",IF(AI305-TODAY()&lt;=30,"Dans les 30 jours","OK")))</f>
      </c>
      <c r="AK305" s="5"/>
    </row>
    <row r="306">
      <c r="A306" s="5"/>
      <c r="B306" s="5"/>
      <c r="C306" s="5"/>
      <c r="D306" s="5"/>
      <c r="E306" s="5"/>
      <c r="F306" s="5"/>
      <c r="G306" s="5"/>
      <c r="H306" s="5"/>
      <c r="I306" s="7"/>
      <c r="J306" s="5"/>
      <c r="K306" s="10">
        <f>IF(I306="","",IF(J306="HP",ROUND(I306*0.7457,2),IF(J306="ch",ROUND(I306*0.7355,2),I306)))</f>
      </c>
      <c r="L306" s="5"/>
      <c r="M306" s="7"/>
      <c r="N306" s="5"/>
      <c r="O306" s="6"/>
      <c r="P306" s="9">
        <f>IF(OR(O306="",N306=""),"",2*INT(60*N306/O306))</f>
      </c>
      <c r="Q306" s="5"/>
      <c r="R306" s="5"/>
      <c r="S306" s="5"/>
      <c r="T306" s="5"/>
      <c r="U306" s="5"/>
      <c r="V306" s="5"/>
      <c r="W306" s="7"/>
      <c r="X306" s="5"/>
      <c r="Y306" s="5"/>
      <c r="Z306" s="5"/>
      <c r="AA306" s="5"/>
      <c r="AB306" s="7"/>
      <c r="AC306" s="9">
        <f>IF(OR(AB306="",M306=""),"",IF(AB306&gt;M306*1.25,"Au-delà de 125 % In",IF(AB306&lt;M306*0.9,"En dessous de In","OK")))</f>
      </c>
      <c r="AD306" s="5"/>
      <c r="AE306" s="5"/>
      <c r="AF306" s="8"/>
      <c r="AG306" s="8"/>
      <c r="AH306" s="6"/>
      <c r="AI306" s="11">
        <f>IF(OR(AG306="",AH306=""),"",EDATE(AG306,AH306))</f>
      </c>
      <c r="AJ306" s="9">
        <f>IF(AI306="","",IF(AI306&lt;TODAY(),"En retard",IF(AI306-TODAY()&lt;=30,"Dans les 30 jours","OK")))</f>
      </c>
      <c r="AK306" s="5"/>
    </row>
    <row r="307">
      <c r="A307" s="5"/>
      <c r="B307" s="5"/>
      <c r="C307" s="5"/>
      <c r="D307" s="5"/>
      <c r="E307" s="5"/>
      <c r="F307" s="5"/>
      <c r="G307" s="5"/>
      <c r="H307" s="5"/>
      <c r="I307" s="7"/>
      <c r="J307" s="5"/>
      <c r="K307" s="10">
        <f>IF(I307="","",IF(J307="HP",ROUND(I307*0.7457,2),IF(J307="ch",ROUND(I307*0.7355,2),I307)))</f>
      </c>
      <c r="L307" s="5"/>
      <c r="M307" s="7"/>
      <c r="N307" s="5"/>
      <c r="O307" s="6"/>
      <c r="P307" s="9">
        <f>IF(OR(O307="",N307=""),"",2*INT(60*N307/O307))</f>
      </c>
      <c r="Q307" s="5"/>
      <c r="R307" s="5"/>
      <c r="S307" s="5"/>
      <c r="T307" s="5"/>
      <c r="U307" s="5"/>
      <c r="V307" s="5"/>
      <c r="W307" s="7"/>
      <c r="X307" s="5"/>
      <c r="Y307" s="5"/>
      <c r="Z307" s="5"/>
      <c r="AA307" s="5"/>
      <c r="AB307" s="7"/>
      <c r="AC307" s="9">
        <f>IF(OR(AB307="",M307=""),"",IF(AB307&gt;M307*1.25,"Au-delà de 125 % In",IF(AB307&lt;M307*0.9,"En dessous de In","OK")))</f>
      </c>
      <c r="AD307" s="5"/>
      <c r="AE307" s="5"/>
      <c r="AF307" s="8"/>
      <c r="AG307" s="8"/>
      <c r="AH307" s="6"/>
      <c r="AI307" s="11">
        <f>IF(OR(AG307="",AH307=""),"",EDATE(AG307,AH307))</f>
      </c>
      <c r="AJ307" s="9">
        <f>IF(AI307="","",IF(AI307&lt;TODAY(),"En retard",IF(AI307-TODAY()&lt;=30,"Dans les 30 jours","OK")))</f>
      </c>
      <c r="AK307" s="5"/>
    </row>
    <row r="308">
      <c r="A308" s="5"/>
      <c r="B308" s="5"/>
      <c r="C308" s="5"/>
      <c r="D308" s="5"/>
      <c r="E308" s="5"/>
      <c r="F308" s="5"/>
      <c r="G308" s="5"/>
      <c r="H308" s="5"/>
      <c r="I308" s="7"/>
      <c r="J308" s="5"/>
      <c r="K308" s="10">
        <f>IF(I308="","",IF(J308="HP",ROUND(I308*0.7457,2),IF(J308="ch",ROUND(I308*0.7355,2),I308)))</f>
      </c>
      <c r="L308" s="5"/>
      <c r="M308" s="7"/>
      <c r="N308" s="5"/>
      <c r="O308" s="6"/>
      <c r="P308" s="9">
        <f>IF(OR(O308="",N308=""),"",2*INT(60*N308/O308))</f>
      </c>
      <c r="Q308" s="5"/>
      <c r="R308" s="5"/>
      <c r="S308" s="5"/>
      <c r="T308" s="5"/>
      <c r="U308" s="5"/>
      <c r="V308" s="5"/>
      <c r="W308" s="7"/>
      <c r="X308" s="5"/>
      <c r="Y308" s="5"/>
      <c r="Z308" s="5"/>
      <c r="AA308" s="5"/>
      <c r="AB308" s="7"/>
      <c r="AC308" s="9">
        <f>IF(OR(AB308="",M308=""),"",IF(AB308&gt;M308*1.25,"Au-delà de 125 % In",IF(AB308&lt;M308*0.9,"En dessous de In","OK")))</f>
      </c>
      <c r="AD308" s="5"/>
      <c r="AE308" s="5"/>
      <c r="AF308" s="8"/>
      <c r="AG308" s="8"/>
      <c r="AH308" s="6"/>
      <c r="AI308" s="11">
        <f>IF(OR(AG308="",AH308=""),"",EDATE(AG308,AH308))</f>
      </c>
      <c r="AJ308" s="9">
        <f>IF(AI308="","",IF(AI308&lt;TODAY(),"En retard",IF(AI308-TODAY()&lt;=30,"Dans les 30 jours","OK")))</f>
      </c>
      <c r="AK308" s="5"/>
    </row>
    <row r="309">
      <c r="A309" s="5"/>
      <c r="B309" s="5"/>
      <c r="C309" s="5"/>
      <c r="D309" s="5"/>
      <c r="E309" s="5"/>
      <c r="F309" s="5"/>
      <c r="G309" s="5"/>
      <c r="H309" s="5"/>
      <c r="I309" s="7"/>
      <c r="J309" s="5"/>
      <c r="K309" s="10">
        <f>IF(I309="","",IF(J309="HP",ROUND(I309*0.7457,2),IF(J309="ch",ROUND(I309*0.7355,2),I309)))</f>
      </c>
      <c r="L309" s="5"/>
      <c r="M309" s="7"/>
      <c r="N309" s="5"/>
      <c r="O309" s="6"/>
      <c r="P309" s="9">
        <f>IF(OR(O309="",N309=""),"",2*INT(60*N309/O309))</f>
      </c>
      <c r="Q309" s="5"/>
      <c r="R309" s="5"/>
      <c r="S309" s="5"/>
      <c r="T309" s="5"/>
      <c r="U309" s="5"/>
      <c r="V309" s="5"/>
      <c r="W309" s="7"/>
      <c r="X309" s="5"/>
      <c r="Y309" s="5"/>
      <c r="Z309" s="5"/>
      <c r="AA309" s="5"/>
      <c r="AB309" s="7"/>
      <c r="AC309" s="9">
        <f>IF(OR(AB309="",M309=""),"",IF(AB309&gt;M309*1.25,"Au-delà de 125 % In",IF(AB309&lt;M309*0.9,"En dessous de In","OK")))</f>
      </c>
      <c r="AD309" s="5"/>
      <c r="AE309" s="5"/>
      <c r="AF309" s="8"/>
      <c r="AG309" s="8"/>
      <c r="AH309" s="6"/>
      <c r="AI309" s="11">
        <f>IF(OR(AG309="",AH309=""),"",EDATE(AG309,AH309))</f>
      </c>
      <c r="AJ309" s="9">
        <f>IF(AI309="","",IF(AI309&lt;TODAY(),"En retard",IF(AI309-TODAY()&lt;=30,"Dans les 30 jours","OK")))</f>
      </c>
      <c r="AK309" s="5"/>
    </row>
    <row r="310">
      <c r="A310" s="5"/>
      <c r="B310" s="5"/>
      <c r="C310" s="5"/>
      <c r="D310" s="5"/>
      <c r="E310" s="5"/>
      <c r="F310" s="5"/>
      <c r="G310" s="5"/>
      <c r="H310" s="5"/>
      <c r="I310" s="7"/>
      <c r="J310" s="5"/>
      <c r="K310" s="10">
        <f>IF(I310="","",IF(J310="HP",ROUND(I310*0.7457,2),IF(J310="ch",ROUND(I310*0.7355,2),I310)))</f>
      </c>
      <c r="L310" s="5"/>
      <c r="M310" s="7"/>
      <c r="N310" s="5"/>
      <c r="O310" s="6"/>
      <c r="P310" s="9">
        <f>IF(OR(O310="",N310=""),"",2*INT(60*N310/O310))</f>
      </c>
      <c r="Q310" s="5"/>
      <c r="R310" s="5"/>
      <c r="S310" s="5"/>
      <c r="T310" s="5"/>
      <c r="U310" s="5"/>
      <c r="V310" s="5"/>
      <c r="W310" s="7"/>
      <c r="X310" s="5"/>
      <c r="Y310" s="5"/>
      <c r="Z310" s="5"/>
      <c r="AA310" s="5"/>
      <c r="AB310" s="7"/>
      <c r="AC310" s="9">
        <f>IF(OR(AB310="",M310=""),"",IF(AB310&gt;M310*1.25,"Au-delà de 125 % In",IF(AB310&lt;M310*0.9,"En dessous de In","OK")))</f>
      </c>
      <c r="AD310" s="5"/>
      <c r="AE310" s="5"/>
      <c r="AF310" s="8"/>
      <c r="AG310" s="8"/>
      <c r="AH310" s="6"/>
      <c r="AI310" s="11">
        <f>IF(OR(AG310="",AH310=""),"",EDATE(AG310,AH310))</f>
      </c>
      <c r="AJ310" s="9">
        <f>IF(AI310="","",IF(AI310&lt;TODAY(),"En retard",IF(AI310-TODAY()&lt;=30,"Dans les 30 jours","OK")))</f>
      </c>
      <c r="AK310" s="5"/>
    </row>
    <row r="311">
      <c r="A311" s="5"/>
      <c r="B311" s="5"/>
      <c r="C311" s="5"/>
      <c r="D311" s="5"/>
      <c r="E311" s="5"/>
      <c r="F311" s="5"/>
      <c r="G311" s="5"/>
      <c r="H311" s="5"/>
      <c r="I311" s="7"/>
      <c r="J311" s="5"/>
      <c r="K311" s="10">
        <f>IF(I311="","",IF(J311="HP",ROUND(I311*0.7457,2),IF(J311="ch",ROUND(I311*0.7355,2),I311)))</f>
      </c>
      <c r="L311" s="5"/>
      <c r="M311" s="7"/>
      <c r="N311" s="5"/>
      <c r="O311" s="6"/>
      <c r="P311" s="9">
        <f>IF(OR(O311="",N311=""),"",2*INT(60*N311/O311))</f>
      </c>
      <c r="Q311" s="5"/>
      <c r="R311" s="5"/>
      <c r="S311" s="5"/>
      <c r="T311" s="5"/>
      <c r="U311" s="5"/>
      <c r="V311" s="5"/>
      <c r="W311" s="7"/>
      <c r="X311" s="5"/>
      <c r="Y311" s="5"/>
      <c r="Z311" s="5"/>
      <c r="AA311" s="5"/>
      <c r="AB311" s="7"/>
      <c r="AC311" s="9">
        <f>IF(OR(AB311="",M311=""),"",IF(AB311&gt;M311*1.25,"Au-delà de 125 % In",IF(AB311&lt;M311*0.9,"En dessous de In","OK")))</f>
      </c>
      <c r="AD311" s="5"/>
      <c r="AE311" s="5"/>
      <c r="AF311" s="8"/>
      <c r="AG311" s="8"/>
      <c r="AH311" s="6"/>
      <c r="AI311" s="11">
        <f>IF(OR(AG311="",AH311=""),"",EDATE(AG311,AH311))</f>
      </c>
      <c r="AJ311" s="9">
        <f>IF(AI311="","",IF(AI311&lt;TODAY(),"En retard",IF(AI311-TODAY()&lt;=30,"Dans les 30 jours","OK")))</f>
      </c>
      <c r="AK311" s="5"/>
    </row>
    <row r="312">
      <c r="A312" s="5"/>
      <c r="B312" s="5"/>
      <c r="C312" s="5"/>
      <c r="D312" s="5"/>
      <c r="E312" s="5"/>
      <c r="F312" s="5"/>
      <c r="G312" s="5"/>
      <c r="H312" s="5"/>
      <c r="I312" s="7"/>
      <c r="J312" s="5"/>
      <c r="K312" s="10">
        <f>IF(I312="","",IF(J312="HP",ROUND(I312*0.7457,2),IF(J312="ch",ROUND(I312*0.7355,2),I312)))</f>
      </c>
      <c r="L312" s="5"/>
      <c r="M312" s="7"/>
      <c r="N312" s="5"/>
      <c r="O312" s="6"/>
      <c r="P312" s="9">
        <f>IF(OR(O312="",N312=""),"",2*INT(60*N312/O312))</f>
      </c>
      <c r="Q312" s="5"/>
      <c r="R312" s="5"/>
      <c r="S312" s="5"/>
      <c r="T312" s="5"/>
      <c r="U312" s="5"/>
      <c r="V312" s="5"/>
      <c r="W312" s="7"/>
      <c r="X312" s="5"/>
      <c r="Y312" s="5"/>
      <c r="Z312" s="5"/>
      <c r="AA312" s="5"/>
      <c r="AB312" s="7"/>
      <c r="AC312" s="9">
        <f>IF(OR(AB312="",M312=""),"",IF(AB312&gt;M312*1.25,"Au-delà de 125 % In",IF(AB312&lt;M312*0.9,"En dessous de In","OK")))</f>
      </c>
      <c r="AD312" s="5"/>
      <c r="AE312" s="5"/>
      <c r="AF312" s="8"/>
      <c r="AG312" s="8"/>
      <c r="AH312" s="6"/>
      <c r="AI312" s="11">
        <f>IF(OR(AG312="",AH312=""),"",EDATE(AG312,AH312))</f>
      </c>
      <c r="AJ312" s="9">
        <f>IF(AI312="","",IF(AI312&lt;TODAY(),"En retard",IF(AI312-TODAY()&lt;=30,"Dans les 30 jours","OK")))</f>
      </c>
      <c r="AK312" s="5"/>
    </row>
    <row r="313">
      <c r="A313" s="5"/>
      <c r="B313" s="5"/>
      <c r="C313" s="5"/>
      <c r="D313" s="5"/>
      <c r="E313" s="5"/>
      <c r="F313" s="5"/>
      <c r="G313" s="5"/>
      <c r="H313" s="5"/>
      <c r="I313" s="7"/>
      <c r="J313" s="5"/>
      <c r="K313" s="10">
        <f>IF(I313="","",IF(J313="HP",ROUND(I313*0.7457,2),IF(J313="ch",ROUND(I313*0.7355,2),I313)))</f>
      </c>
      <c r="L313" s="5"/>
      <c r="M313" s="7"/>
      <c r="N313" s="5"/>
      <c r="O313" s="6"/>
      <c r="P313" s="9">
        <f>IF(OR(O313="",N313=""),"",2*INT(60*N313/O313))</f>
      </c>
      <c r="Q313" s="5"/>
      <c r="R313" s="5"/>
      <c r="S313" s="5"/>
      <c r="T313" s="5"/>
      <c r="U313" s="5"/>
      <c r="V313" s="5"/>
      <c r="W313" s="7"/>
      <c r="X313" s="5"/>
      <c r="Y313" s="5"/>
      <c r="Z313" s="5"/>
      <c r="AA313" s="5"/>
      <c r="AB313" s="7"/>
      <c r="AC313" s="9">
        <f>IF(OR(AB313="",M313=""),"",IF(AB313&gt;M313*1.25,"Au-delà de 125 % In",IF(AB313&lt;M313*0.9,"En dessous de In","OK")))</f>
      </c>
      <c r="AD313" s="5"/>
      <c r="AE313" s="5"/>
      <c r="AF313" s="8"/>
      <c r="AG313" s="8"/>
      <c r="AH313" s="6"/>
      <c r="AI313" s="11">
        <f>IF(OR(AG313="",AH313=""),"",EDATE(AG313,AH313))</f>
      </c>
      <c r="AJ313" s="9">
        <f>IF(AI313="","",IF(AI313&lt;TODAY(),"En retard",IF(AI313-TODAY()&lt;=30,"Dans les 30 jours","OK")))</f>
      </c>
      <c r="AK313" s="5"/>
    </row>
    <row r="314">
      <c r="A314" s="5"/>
      <c r="B314" s="5"/>
      <c r="C314" s="5"/>
      <c r="D314" s="5"/>
      <c r="E314" s="5"/>
      <c r="F314" s="5"/>
      <c r="G314" s="5"/>
      <c r="H314" s="5"/>
      <c r="I314" s="7"/>
      <c r="J314" s="5"/>
      <c r="K314" s="10">
        <f>IF(I314="","",IF(J314="HP",ROUND(I314*0.7457,2),IF(J314="ch",ROUND(I314*0.7355,2),I314)))</f>
      </c>
      <c r="L314" s="5"/>
      <c r="M314" s="7"/>
      <c r="N314" s="5"/>
      <c r="O314" s="6"/>
      <c r="P314" s="9">
        <f>IF(OR(O314="",N314=""),"",2*INT(60*N314/O314))</f>
      </c>
      <c r="Q314" s="5"/>
      <c r="R314" s="5"/>
      <c r="S314" s="5"/>
      <c r="T314" s="5"/>
      <c r="U314" s="5"/>
      <c r="V314" s="5"/>
      <c r="W314" s="7"/>
      <c r="X314" s="5"/>
      <c r="Y314" s="5"/>
      <c r="Z314" s="5"/>
      <c r="AA314" s="5"/>
      <c r="AB314" s="7"/>
      <c r="AC314" s="9">
        <f>IF(OR(AB314="",M314=""),"",IF(AB314&gt;M314*1.25,"Au-delà de 125 % In",IF(AB314&lt;M314*0.9,"En dessous de In","OK")))</f>
      </c>
      <c r="AD314" s="5"/>
      <c r="AE314" s="5"/>
      <c r="AF314" s="8"/>
      <c r="AG314" s="8"/>
      <c r="AH314" s="6"/>
      <c r="AI314" s="11">
        <f>IF(OR(AG314="",AH314=""),"",EDATE(AG314,AH314))</f>
      </c>
      <c r="AJ314" s="9">
        <f>IF(AI314="","",IF(AI314&lt;TODAY(),"En retard",IF(AI314-TODAY()&lt;=30,"Dans les 30 jours","OK")))</f>
      </c>
      <c r="AK314" s="5"/>
    </row>
    <row r="315">
      <c r="A315" s="5"/>
      <c r="B315" s="5"/>
      <c r="C315" s="5"/>
      <c r="D315" s="5"/>
      <c r="E315" s="5"/>
      <c r="F315" s="5"/>
      <c r="G315" s="5"/>
      <c r="H315" s="5"/>
      <c r="I315" s="7"/>
      <c r="J315" s="5"/>
      <c r="K315" s="10">
        <f>IF(I315="","",IF(J315="HP",ROUND(I315*0.7457,2),IF(J315="ch",ROUND(I315*0.7355,2),I315)))</f>
      </c>
      <c r="L315" s="5"/>
      <c r="M315" s="7"/>
      <c r="N315" s="5"/>
      <c r="O315" s="6"/>
      <c r="P315" s="9">
        <f>IF(OR(O315="",N315=""),"",2*INT(60*N315/O315))</f>
      </c>
      <c r="Q315" s="5"/>
      <c r="R315" s="5"/>
      <c r="S315" s="5"/>
      <c r="T315" s="5"/>
      <c r="U315" s="5"/>
      <c r="V315" s="5"/>
      <c r="W315" s="7"/>
      <c r="X315" s="5"/>
      <c r="Y315" s="5"/>
      <c r="Z315" s="5"/>
      <c r="AA315" s="5"/>
      <c r="AB315" s="7"/>
      <c r="AC315" s="9">
        <f>IF(OR(AB315="",M315=""),"",IF(AB315&gt;M315*1.25,"Au-delà de 125 % In",IF(AB315&lt;M315*0.9,"En dessous de In","OK")))</f>
      </c>
      <c r="AD315" s="5"/>
      <c r="AE315" s="5"/>
      <c r="AF315" s="8"/>
      <c r="AG315" s="8"/>
      <c r="AH315" s="6"/>
      <c r="AI315" s="11">
        <f>IF(OR(AG315="",AH315=""),"",EDATE(AG315,AH315))</f>
      </c>
      <c r="AJ315" s="9">
        <f>IF(AI315="","",IF(AI315&lt;TODAY(),"En retard",IF(AI315-TODAY()&lt;=30,"Dans les 30 jours","OK")))</f>
      </c>
      <c r="AK315" s="5"/>
    </row>
    <row r="316">
      <c r="A316" s="5"/>
      <c r="B316" s="5"/>
      <c r="C316" s="5"/>
      <c r="D316" s="5"/>
      <c r="E316" s="5"/>
      <c r="F316" s="5"/>
      <c r="G316" s="5"/>
      <c r="H316" s="5"/>
      <c r="I316" s="7"/>
      <c r="J316" s="5"/>
      <c r="K316" s="10">
        <f>IF(I316="","",IF(J316="HP",ROUND(I316*0.7457,2),IF(J316="ch",ROUND(I316*0.7355,2),I316)))</f>
      </c>
      <c r="L316" s="5"/>
      <c r="M316" s="7"/>
      <c r="N316" s="5"/>
      <c r="O316" s="6"/>
      <c r="P316" s="9">
        <f>IF(OR(O316="",N316=""),"",2*INT(60*N316/O316))</f>
      </c>
      <c r="Q316" s="5"/>
      <c r="R316" s="5"/>
      <c r="S316" s="5"/>
      <c r="T316" s="5"/>
      <c r="U316" s="5"/>
      <c r="V316" s="5"/>
      <c r="W316" s="7"/>
      <c r="X316" s="5"/>
      <c r="Y316" s="5"/>
      <c r="Z316" s="5"/>
      <c r="AA316" s="5"/>
      <c r="AB316" s="7"/>
      <c r="AC316" s="9">
        <f>IF(OR(AB316="",M316=""),"",IF(AB316&gt;M316*1.25,"Au-delà de 125 % In",IF(AB316&lt;M316*0.9,"En dessous de In","OK")))</f>
      </c>
      <c r="AD316" s="5"/>
      <c r="AE316" s="5"/>
      <c r="AF316" s="8"/>
      <c r="AG316" s="8"/>
      <c r="AH316" s="6"/>
      <c r="AI316" s="11">
        <f>IF(OR(AG316="",AH316=""),"",EDATE(AG316,AH316))</f>
      </c>
      <c r="AJ316" s="9">
        <f>IF(AI316="","",IF(AI316&lt;TODAY(),"En retard",IF(AI316-TODAY()&lt;=30,"Dans les 30 jours","OK")))</f>
      </c>
      <c r="AK316" s="5"/>
    </row>
    <row r="317">
      <c r="A317" s="5"/>
      <c r="B317" s="5"/>
      <c r="C317" s="5"/>
      <c r="D317" s="5"/>
      <c r="E317" s="5"/>
      <c r="F317" s="5"/>
      <c r="G317" s="5"/>
      <c r="H317" s="5"/>
      <c r="I317" s="7"/>
      <c r="J317" s="5"/>
      <c r="K317" s="10">
        <f>IF(I317="","",IF(J317="HP",ROUND(I317*0.7457,2),IF(J317="ch",ROUND(I317*0.7355,2),I317)))</f>
      </c>
      <c r="L317" s="5"/>
      <c r="M317" s="7"/>
      <c r="N317" s="5"/>
      <c r="O317" s="6"/>
      <c r="P317" s="9">
        <f>IF(OR(O317="",N317=""),"",2*INT(60*N317/O317))</f>
      </c>
      <c r="Q317" s="5"/>
      <c r="R317" s="5"/>
      <c r="S317" s="5"/>
      <c r="T317" s="5"/>
      <c r="U317" s="5"/>
      <c r="V317" s="5"/>
      <c r="W317" s="7"/>
      <c r="X317" s="5"/>
      <c r="Y317" s="5"/>
      <c r="Z317" s="5"/>
      <c r="AA317" s="5"/>
      <c r="AB317" s="7"/>
      <c r="AC317" s="9">
        <f>IF(OR(AB317="",M317=""),"",IF(AB317&gt;M317*1.25,"Au-delà de 125 % In",IF(AB317&lt;M317*0.9,"En dessous de In","OK")))</f>
      </c>
      <c r="AD317" s="5"/>
      <c r="AE317" s="5"/>
      <c r="AF317" s="8"/>
      <c r="AG317" s="8"/>
      <c r="AH317" s="6"/>
      <c r="AI317" s="11">
        <f>IF(OR(AG317="",AH317=""),"",EDATE(AG317,AH317))</f>
      </c>
      <c r="AJ317" s="9">
        <f>IF(AI317="","",IF(AI317&lt;TODAY(),"En retard",IF(AI317-TODAY()&lt;=30,"Dans les 30 jours","OK")))</f>
      </c>
      <c r="AK317" s="5"/>
    </row>
    <row r="318">
      <c r="A318" s="5"/>
      <c r="B318" s="5"/>
      <c r="C318" s="5"/>
      <c r="D318" s="5"/>
      <c r="E318" s="5"/>
      <c r="F318" s="5"/>
      <c r="G318" s="5"/>
      <c r="H318" s="5"/>
      <c r="I318" s="7"/>
      <c r="J318" s="5"/>
      <c r="K318" s="10">
        <f>IF(I318="","",IF(J318="HP",ROUND(I318*0.7457,2),IF(J318="ch",ROUND(I318*0.7355,2),I318)))</f>
      </c>
      <c r="L318" s="5"/>
      <c r="M318" s="7"/>
      <c r="N318" s="5"/>
      <c r="O318" s="6"/>
      <c r="P318" s="9">
        <f>IF(OR(O318="",N318=""),"",2*INT(60*N318/O318))</f>
      </c>
      <c r="Q318" s="5"/>
      <c r="R318" s="5"/>
      <c r="S318" s="5"/>
      <c r="T318" s="5"/>
      <c r="U318" s="5"/>
      <c r="V318" s="5"/>
      <c r="W318" s="7"/>
      <c r="X318" s="5"/>
      <c r="Y318" s="5"/>
      <c r="Z318" s="5"/>
      <c r="AA318" s="5"/>
      <c r="AB318" s="7"/>
      <c r="AC318" s="9">
        <f>IF(OR(AB318="",M318=""),"",IF(AB318&gt;M318*1.25,"Au-delà de 125 % In",IF(AB318&lt;M318*0.9,"En dessous de In","OK")))</f>
      </c>
      <c r="AD318" s="5"/>
      <c r="AE318" s="5"/>
      <c r="AF318" s="8"/>
      <c r="AG318" s="8"/>
      <c r="AH318" s="6"/>
      <c r="AI318" s="11">
        <f>IF(OR(AG318="",AH318=""),"",EDATE(AG318,AH318))</f>
      </c>
      <c r="AJ318" s="9">
        <f>IF(AI318="","",IF(AI318&lt;TODAY(),"En retard",IF(AI318-TODAY()&lt;=30,"Dans les 30 jours","OK")))</f>
      </c>
      <c r="AK318" s="5"/>
    </row>
    <row r="319">
      <c r="A319" s="5"/>
      <c r="B319" s="5"/>
      <c r="C319" s="5"/>
      <c r="D319" s="5"/>
      <c r="E319" s="5"/>
      <c r="F319" s="5"/>
      <c r="G319" s="5"/>
      <c r="H319" s="5"/>
      <c r="I319" s="7"/>
      <c r="J319" s="5"/>
      <c r="K319" s="10">
        <f>IF(I319="","",IF(J319="HP",ROUND(I319*0.7457,2),IF(J319="ch",ROUND(I319*0.7355,2),I319)))</f>
      </c>
      <c r="L319" s="5"/>
      <c r="M319" s="7"/>
      <c r="N319" s="5"/>
      <c r="O319" s="6"/>
      <c r="P319" s="9">
        <f>IF(OR(O319="",N319=""),"",2*INT(60*N319/O319))</f>
      </c>
      <c r="Q319" s="5"/>
      <c r="R319" s="5"/>
      <c r="S319" s="5"/>
      <c r="T319" s="5"/>
      <c r="U319" s="5"/>
      <c r="V319" s="5"/>
      <c r="W319" s="7"/>
      <c r="X319" s="5"/>
      <c r="Y319" s="5"/>
      <c r="Z319" s="5"/>
      <c r="AA319" s="5"/>
      <c r="AB319" s="7"/>
      <c r="AC319" s="9">
        <f>IF(OR(AB319="",M319=""),"",IF(AB319&gt;M319*1.25,"Au-delà de 125 % In",IF(AB319&lt;M319*0.9,"En dessous de In","OK")))</f>
      </c>
      <c r="AD319" s="5"/>
      <c r="AE319" s="5"/>
      <c r="AF319" s="8"/>
      <c r="AG319" s="8"/>
      <c r="AH319" s="6"/>
      <c r="AI319" s="11">
        <f>IF(OR(AG319="",AH319=""),"",EDATE(AG319,AH319))</f>
      </c>
      <c r="AJ319" s="9">
        <f>IF(AI319="","",IF(AI319&lt;TODAY(),"En retard",IF(AI319-TODAY()&lt;=30,"Dans les 30 jours","OK")))</f>
      </c>
      <c r="AK319" s="5"/>
    </row>
    <row r="320">
      <c r="A320" s="5"/>
      <c r="B320" s="5"/>
      <c r="C320" s="5"/>
      <c r="D320" s="5"/>
      <c r="E320" s="5"/>
      <c r="F320" s="5"/>
      <c r="G320" s="5"/>
      <c r="H320" s="5"/>
      <c r="I320" s="7"/>
      <c r="J320" s="5"/>
      <c r="K320" s="10">
        <f>IF(I320="","",IF(J320="HP",ROUND(I320*0.7457,2),IF(J320="ch",ROUND(I320*0.7355,2),I320)))</f>
      </c>
      <c r="L320" s="5"/>
      <c r="M320" s="7"/>
      <c r="N320" s="5"/>
      <c r="O320" s="6"/>
      <c r="P320" s="9">
        <f>IF(OR(O320="",N320=""),"",2*INT(60*N320/O320))</f>
      </c>
      <c r="Q320" s="5"/>
      <c r="R320" s="5"/>
      <c r="S320" s="5"/>
      <c r="T320" s="5"/>
      <c r="U320" s="5"/>
      <c r="V320" s="5"/>
      <c r="W320" s="7"/>
      <c r="X320" s="5"/>
      <c r="Y320" s="5"/>
      <c r="Z320" s="5"/>
      <c r="AA320" s="5"/>
      <c r="AB320" s="7"/>
      <c r="AC320" s="9">
        <f>IF(OR(AB320="",M320=""),"",IF(AB320&gt;M320*1.25,"Au-delà de 125 % In",IF(AB320&lt;M320*0.9,"En dessous de In","OK")))</f>
      </c>
      <c r="AD320" s="5"/>
      <c r="AE320" s="5"/>
      <c r="AF320" s="8"/>
      <c r="AG320" s="8"/>
      <c r="AH320" s="6"/>
      <c r="AI320" s="11">
        <f>IF(OR(AG320="",AH320=""),"",EDATE(AG320,AH320))</f>
      </c>
      <c r="AJ320" s="9">
        <f>IF(AI320="","",IF(AI320&lt;TODAY(),"En retard",IF(AI320-TODAY()&lt;=30,"Dans les 30 jours","OK")))</f>
      </c>
      <c r="AK320" s="5"/>
    </row>
    <row r="321">
      <c r="A321" s="5"/>
      <c r="B321" s="5"/>
      <c r="C321" s="5"/>
      <c r="D321" s="5"/>
      <c r="E321" s="5"/>
      <c r="F321" s="5"/>
      <c r="G321" s="5"/>
      <c r="H321" s="5"/>
      <c r="I321" s="7"/>
      <c r="J321" s="5"/>
      <c r="K321" s="10">
        <f>IF(I321="","",IF(J321="HP",ROUND(I321*0.7457,2),IF(J321="ch",ROUND(I321*0.7355,2),I321)))</f>
      </c>
      <c r="L321" s="5"/>
      <c r="M321" s="7"/>
      <c r="N321" s="5"/>
      <c r="O321" s="6"/>
      <c r="P321" s="9">
        <f>IF(OR(O321="",N321=""),"",2*INT(60*N321/O321))</f>
      </c>
      <c r="Q321" s="5"/>
      <c r="R321" s="5"/>
      <c r="S321" s="5"/>
      <c r="T321" s="5"/>
      <c r="U321" s="5"/>
      <c r="V321" s="5"/>
      <c r="W321" s="7"/>
      <c r="X321" s="5"/>
      <c r="Y321" s="5"/>
      <c r="Z321" s="5"/>
      <c r="AA321" s="5"/>
      <c r="AB321" s="7"/>
      <c r="AC321" s="9">
        <f>IF(OR(AB321="",M321=""),"",IF(AB321&gt;M321*1.25,"Au-delà de 125 % In",IF(AB321&lt;M321*0.9,"En dessous de In","OK")))</f>
      </c>
      <c r="AD321" s="5"/>
      <c r="AE321" s="5"/>
      <c r="AF321" s="8"/>
      <c r="AG321" s="8"/>
      <c r="AH321" s="6"/>
      <c r="AI321" s="11">
        <f>IF(OR(AG321="",AH321=""),"",EDATE(AG321,AH321))</f>
      </c>
      <c r="AJ321" s="9">
        <f>IF(AI321="","",IF(AI321&lt;TODAY(),"En retard",IF(AI321-TODAY()&lt;=30,"Dans les 30 jours","OK")))</f>
      </c>
      <c r="AK321" s="5"/>
    </row>
    <row r="322">
      <c r="A322" s="5"/>
      <c r="B322" s="5"/>
      <c r="C322" s="5"/>
      <c r="D322" s="5"/>
      <c r="E322" s="5"/>
      <c r="F322" s="5"/>
      <c r="G322" s="5"/>
      <c r="H322" s="5"/>
      <c r="I322" s="7"/>
      <c r="J322" s="5"/>
      <c r="K322" s="10">
        <f>IF(I322="","",IF(J322="HP",ROUND(I322*0.7457,2),IF(J322="ch",ROUND(I322*0.7355,2),I322)))</f>
      </c>
      <c r="L322" s="5"/>
      <c r="M322" s="7"/>
      <c r="N322" s="5"/>
      <c r="O322" s="6"/>
      <c r="P322" s="9">
        <f>IF(OR(O322="",N322=""),"",2*INT(60*N322/O322))</f>
      </c>
      <c r="Q322" s="5"/>
      <c r="R322" s="5"/>
      <c r="S322" s="5"/>
      <c r="T322" s="5"/>
      <c r="U322" s="5"/>
      <c r="V322" s="5"/>
      <c r="W322" s="7"/>
      <c r="X322" s="5"/>
      <c r="Y322" s="5"/>
      <c r="Z322" s="5"/>
      <c r="AA322" s="5"/>
      <c r="AB322" s="7"/>
      <c r="AC322" s="9">
        <f>IF(OR(AB322="",M322=""),"",IF(AB322&gt;M322*1.25,"Au-delà de 125 % In",IF(AB322&lt;M322*0.9,"En dessous de In","OK")))</f>
      </c>
      <c r="AD322" s="5"/>
      <c r="AE322" s="5"/>
      <c r="AF322" s="8"/>
      <c r="AG322" s="8"/>
      <c r="AH322" s="6"/>
      <c r="AI322" s="11">
        <f>IF(OR(AG322="",AH322=""),"",EDATE(AG322,AH322))</f>
      </c>
      <c r="AJ322" s="9">
        <f>IF(AI322="","",IF(AI322&lt;TODAY(),"En retard",IF(AI322-TODAY()&lt;=30,"Dans les 30 jours","OK")))</f>
      </c>
      <c r="AK322" s="5"/>
    </row>
    <row r="323">
      <c r="A323" s="5"/>
      <c r="B323" s="5"/>
      <c r="C323" s="5"/>
      <c r="D323" s="5"/>
      <c r="E323" s="5"/>
      <c r="F323" s="5"/>
      <c r="G323" s="5"/>
      <c r="H323" s="5"/>
      <c r="I323" s="7"/>
      <c r="J323" s="5"/>
      <c r="K323" s="10">
        <f>IF(I323="","",IF(J323="HP",ROUND(I323*0.7457,2),IF(J323="ch",ROUND(I323*0.7355,2),I323)))</f>
      </c>
      <c r="L323" s="5"/>
      <c r="M323" s="7"/>
      <c r="N323" s="5"/>
      <c r="O323" s="6"/>
      <c r="P323" s="9">
        <f>IF(OR(O323="",N323=""),"",2*INT(60*N323/O323))</f>
      </c>
      <c r="Q323" s="5"/>
      <c r="R323" s="5"/>
      <c r="S323" s="5"/>
      <c r="T323" s="5"/>
      <c r="U323" s="5"/>
      <c r="V323" s="5"/>
      <c r="W323" s="7"/>
      <c r="X323" s="5"/>
      <c r="Y323" s="5"/>
      <c r="Z323" s="5"/>
      <c r="AA323" s="5"/>
      <c r="AB323" s="7"/>
      <c r="AC323" s="9">
        <f>IF(OR(AB323="",M323=""),"",IF(AB323&gt;M323*1.25,"Au-delà de 125 % In",IF(AB323&lt;M323*0.9,"En dessous de In","OK")))</f>
      </c>
      <c r="AD323" s="5"/>
      <c r="AE323" s="5"/>
      <c r="AF323" s="8"/>
      <c r="AG323" s="8"/>
      <c r="AH323" s="6"/>
      <c r="AI323" s="11">
        <f>IF(OR(AG323="",AH323=""),"",EDATE(AG323,AH323))</f>
      </c>
      <c r="AJ323" s="9">
        <f>IF(AI323="","",IF(AI323&lt;TODAY(),"En retard",IF(AI323-TODAY()&lt;=30,"Dans les 30 jours","OK")))</f>
      </c>
      <c r="AK323" s="5"/>
    </row>
    <row r="324">
      <c r="A324" s="5"/>
      <c r="B324" s="5"/>
      <c r="C324" s="5"/>
      <c r="D324" s="5"/>
      <c r="E324" s="5"/>
      <c r="F324" s="5"/>
      <c r="G324" s="5"/>
      <c r="H324" s="5"/>
      <c r="I324" s="7"/>
      <c r="J324" s="5"/>
      <c r="K324" s="10">
        <f>IF(I324="","",IF(J324="HP",ROUND(I324*0.7457,2),IF(J324="ch",ROUND(I324*0.7355,2),I324)))</f>
      </c>
      <c r="L324" s="5"/>
      <c r="M324" s="7"/>
      <c r="N324" s="5"/>
      <c r="O324" s="6"/>
      <c r="P324" s="9">
        <f>IF(OR(O324="",N324=""),"",2*INT(60*N324/O324))</f>
      </c>
      <c r="Q324" s="5"/>
      <c r="R324" s="5"/>
      <c r="S324" s="5"/>
      <c r="T324" s="5"/>
      <c r="U324" s="5"/>
      <c r="V324" s="5"/>
      <c r="W324" s="7"/>
      <c r="X324" s="5"/>
      <c r="Y324" s="5"/>
      <c r="Z324" s="5"/>
      <c r="AA324" s="5"/>
      <c r="AB324" s="7"/>
      <c r="AC324" s="9">
        <f>IF(OR(AB324="",M324=""),"",IF(AB324&gt;M324*1.25,"Au-delà de 125 % In",IF(AB324&lt;M324*0.9,"En dessous de In","OK")))</f>
      </c>
      <c r="AD324" s="5"/>
      <c r="AE324" s="5"/>
      <c r="AF324" s="8"/>
      <c r="AG324" s="8"/>
      <c r="AH324" s="6"/>
      <c r="AI324" s="11">
        <f>IF(OR(AG324="",AH324=""),"",EDATE(AG324,AH324))</f>
      </c>
      <c r="AJ324" s="9">
        <f>IF(AI324="","",IF(AI324&lt;TODAY(),"En retard",IF(AI324-TODAY()&lt;=30,"Dans les 30 jours","OK")))</f>
      </c>
      <c r="AK324" s="5"/>
    </row>
    <row r="325">
      <c r="A325" s="5"/>
      <c r="B325" s="5"/>
      <c r="C325" s="5"/>
      <c r="D325" s="5"/>
      <c r="E325" s="5"/>
      <c r="F325" s="5"/>
      <c r="G325" s="5"/>
      <c r="H325" s="5"/>
      <c r="I325" s="7"/>
      <c r="J325" s="5"/>
      <c r="K325" s="10">
        <f>IF(I325="","",IF(J325="HP",ROUND(I325*0.7457,2),IF(J325="ch",ROUND(I325*0.7355,2),I325)))</f>
      </c>
      <c r="L325" s="5"/>
      <c r="M325" s="7"/>
      <c r="N325" s="5"/>
      <c r="O325" s="6"/>
      <c r="P325" s="9">
        <f>IF(OR(O325="",N325=""),"",2*INT(60*N325/O325))</f>
      </c>
      <c r="Q325" s="5"/>
      <c r="R325" s="5"/>
      <c r="S325" s="5"/>
      <c r="T325" s="5"/>
      <c r="U325" s="5"/>
      <c r="V325" s="5"/>
      <c r="W325" s="7"/>
      <c r="X325" s="5"/>
      <c r="Y325" s="5"/>
      <c r="Z325" s="5"/>
      <c r="AA325" s="5"/>
      <c r="AB325" s="7"/>
      <c r="AC325" s="9">
        <f>IF(OR(AB325="",M325=""),"",IF(AB325&gt;M325*1.25,"Au-delà de 125 % In",IF(AB325&lt;M325*0.9,"En dessous de In","OK")))</f>
      </c>
      <c r="AD325" s="5"/>
      <c r="AE325" s="5"/>
      <c r="AF325" s="8"/>
      <c r="AG325" s="8"/>
      <c r="AH325" s="6"/>
      <c r="AI325" s="11">
        <f>IF(OR(AG325="",AH325=""),"",EDATE(AG325,AH325))</f>
      </c>
      <c r="AJ325" s="9">
        <f>IF(AI325="","",IF(AI325&lt;TODAY(),"En retard",IF(AI325-TODAY()&lt;=30,"Dans les 30 jours","OK")))</f>
      </c>
      <c r="AK325" s="5"/>
    </row>
    <row r="326">
      <c r="A326" s="5"/>
      <c r="B326" s="5"/>
      <c r="C326" s="5"/>
      <c r="D326" s="5"/>
      <c r="E326" s="5"/>
      <c r="F326" s="5"/>
      <c r="G326" s="5"/>
      <c r="H326" s="5"/>
      <c r="I326" s="7"/>
      <c r="J326" s="5"/>
      <c r="K326" s="10">
        <f>IF(I326="","",IF(J326="HP",ROUND(I326*0.7457,2),IF(J326="ch",ROUND(I326*0.7355,2),I326)))</f>
      </c>
      <c r="L326" s="5"/>
      <c r="M326" s="7"/>
      <c r="N326" s="5"/>
      <c r="O326" s="6"/>
      <c r="P326" s="9">
        <f>IF(OR(O326="",N326=""),"",2*INT(60*N326/O326))</f>
      </c>
      <c r="Q326" s="5"/>
      <c r="R326" s="5"/>
      <c r="S326" s="5"/>
      <c r="T326" s="5"/>
      <c r="U326" s="5"/>
      <c r="V326" s="5"/>
      <c r="W326" s="7"/>
      <c r="X326" s="5"/>
      <c r="Y326" s="5"/>
      <c r="Z326" s="5"/>
      <c r="AA326" s="5"/>
      <c r="AB326" s="7"/>
      <c r="AC326" s="9">
        <f>IF(OR(AB326="",M326=""),"",IF(AB326&gt;M326*1.25,"Au-delà de 125 % In",IF(AB326&lt;M326*0.9,"En dessous de In","OK")))</f>
      </c>
      <c r="AD326" s="5"/>
      <c r="AE326" s="5"/>
      <c r="AF326" s="8"/>
      <c r="AG326" s="8"/>
      <c r="AH326" s="6"/>
      <c r="AI326" s="11">
        <f>IF(OR(AG326="",AH326=""),"",EDATE(AG326,AH326))</f>
      </c>
      <c r="AJ326" s="9">
        <f>IF(AI326="","",IF(AI326&lt;TODAY(),"En retard",IF(AI326-TODAY()&lt;=30,"Dans les 30 jours","OK")))</f>
      </c>
      <c r="AK326" s="5"/>
    </row>
    <row r="327">
      <c r="A327" s="5"/>
      <c r="B327" s="5"/>
      <c r="C327" s="5"/>
      <c r="D327" s="5"/>
      <c r="E327" s="5"/>
      <c r="F327" s="5"/>
      <c r="G327" s="5"/>
      <c r="H327" s="5"/>
      <c r="I327" s="7"/>
      <c r="J327" s="5"/>
      <c r="K327" s="10">
        <f>IF(I327="","",IF(J327="HP",ROUND(I327*0.7457,2),IF(J327="ch",ROUND(I327*0.7355,2),I327)))</f>
      </c>
      <c r="L327" s="5"/>
      <c r="M327" s="7"/>
      <c r="N327" s="5"/>
      <c r="O327" s="6"/>
      <c r="P327" s="9">
        <f>IF(OR(O327="",N327=""),"",2*INT(60*N327/O327))</f>
      </c>
      <c r="Q327" s="5"/>
      <c r="R327" s="5"/>
      <c r="S327" s="5"/>
      <c r="T327" s="5"/>
      <c r="U327" s="5"/>
      <c r="V327" s="5"/>
      <c r="W327" s="7"/>
      <c r="X327" s="5"/>
      <c r="Y327" s="5"/>
      <c r="Z327" s="5"/>
      <c r="AA327" s="5"/>
      <c r="AB327" s="7"/>
      <c r="AC327" s="9">
        <f>IF(OR(AB327="",M327=""),"",IF(AB327&gt;M327*1.25,"Au-delà de 125 % In",IF(AB327&lt;M327*0.9,"En dessous de In","OK")))</f>
      </c>
      <c r="AD327" s="5"/>
      <c r="AE327" s="5"/>
      <c r="AF327" s="8"/>
      <c r="AG327" s="8"/>
      <c r="AH327" s="6"/>
      <c r="AI327" s="11">
        <f>IF(OR(AG327="",AH327=""),"",EDATE(AG327,AH327))</f>
      </c>
      <c r="AJ327" s="9">
        <f>IF(AI327="","",IF(AI327&lt;TODAY(),"En retard",IF(AI327-TODAY()&lt;=30,"Dans les 30 jours","OK")))</f>
      </c>
      <c r="AK327" s="5"/>
    </row>
    <row r="328">
      <c r="A328" s="5"/>
      <c r="B328" s="5"/>
      <c r="C328" s="5"/>
      <c r="D328" s="5"/>
      <c r="E328" s="5"/>
      <c r="F328" s="5"/>
      <c r="G328" s="5"/>
      <c r="H328" s="5"/>
      <c r="I328" s="7"/>
      <c r="J328" s="5"/>
      <c r="K328" s="10">
        <f>IF(I328="","",IF(J328="HP",ROUND(I328*0.7457,2),IF(J328="ch",ROUND(I328*0.7355,2),I328)))</f>
      </c>
      <c r="L328" s="5"/>
      <c r="M328" s="7"/>
      <c r="N328" s="5"/>
      <c r="O328" s="6"/>
      <c r="P328" s="9">
        <f>IF(OR(O328="",N328=""),"",2*INT(60*N328/O328))</f>
      </c>
      <c r="Q328" s="5"/>
      <c r="R328" s="5"/>
      <c r="S328" s="5"/>
      <c r="T328" s="5"/>
      <c r="U328" s="5"/>
      <c r="V328" s="5"/>
      <c r="W328" s="7"/>
      <c r="X328" s="5"/>
      <c r="Y328" s="5"/>
      <c r="Z328" s="5"/>
      <c r="AA328" s="5"/>
      <c r="AB328" s="7"/>
      <c r="AC328" s="9">
        <f>IF(OR(AB328="",M328=""),"",IF(AB328&gt;M328*1.25,"Au-delà de 125 % In",IF(AB328&lt;M328*0.9,"En dessous de In","OK")))</f>
      </c>
      <c r="AD328" s="5"/>
      <c r="AE328" s="5"/>
      <c r="AF328" s="8"/>
      <c r="AG328" s="8"/>
      <c r="AH328" s="6"/>
      <c r="AI328" s="11">
        <f>IF(OR(AG328="",AH328=""),"",EDATE(AG328,AH328))</f>
      </c>
      <c r="AJ328" s="9">
        <f>IF(AI328="","",IF(AI328&lt;TODAY(),"En retard",IF(AI328-TODAY()&lt;=30,"Dans les 30 jours","OK")))</f>
      </c>
      <c r="AK328" s="5"/>
    </row>
    <row r="329">
      <c r="A329" s="5"/>
      <c r="B329" s="5"/>
      <c r="C329" s="5"/>
      <c r="D329" s="5"/>
      <c r="E329" s="5"/>
      <c r="F329" s="5"/>
      <c r="G329" s="5"/>
      <c r="H329" s="5"/>
      <c r="I329" s="7"/>
      <c r="J329" s="5"/>
      <c r="K329" s="10">
        <f>IF(I329="","",IF(J329="HP",ROUND(I329*0.7457,2),IF(J329="ch",ROUND(I329*0.7355,2),I329)))</f>
      </c>
      <c r="L329" s="5"/>
      <c r="M329" s="7"/>
      <c r="N329" s="5"/>
      <c r="O329" s="6"/>
      <c r="P329" s="9">
        <f>IF(OR(O329="",N329=""),"",2*INT(60*N329/O329))</f>
      </c>
      <c r="Q329" s="5"/>
      <c r="R329" s="5"/>
      <c r="S329" s="5"/>
      <c r="T329" s="5"/>
      <c r="U329" s="5"/>
      <c r="V329" s="5"/>
      <c r="W329" s="7"/>
      <c r="X329" s="5"/>
      <c r="Y329" s="5"/>
      <c r="Z329" s="5"/>
      <c r="AA329" s="5"/>
      <c r="AB329" s="7"/>
      <c r="AC329" s="9">
        <f>IF(OR(AB329="",M329=""),"",IF(AB329&gt;M329*1.25,"Au-delà de 125 % In",IF(AB329&lt;M329*0.9,"En dessous de In","OK")))</f>
      </c>
      <c r="AD329" s="5"/>
      <c r="AE329" s="5"/>
      <c r="AF329" s="8"/>
      <c r="AG329" s="8"/>
      <c r="AH329" s="6"/>
      <c r="AI329" s="11">
        <f>IF(OR(AG329="",AH329=""),"",EDATE(AG329,AH329))</f>
      </c>
      <c r="AJ329" s="9">
        <f>IF(AI329="","",IF(AI329&lt;TODAY(),"En retard",IF(AI329-TODAY()&lt;=30,"Dans les 30 jours","OK")))</f>
      </c>
      <c r="AK329" s="5"/>
    </row>
    <row r="330">
      <c r="A330" s="5"/>
      <c r="B330" s="5"/>
      <c r="C330" s="5"/>
      <c r="D330" s="5"/>
      <c r="E330" s="5"/>
      <c r="F330" s="5"/>
      <c r="G330" s="5"/>
      <c r="H330" s="5"/>
      <c r="I330" s="7"/>
      <c r="J330" s="5"/>
      <c r="K330" s="10">
        <f>IF(I330="","",IF(J330="HP",ROUND(I330*0.7457,2),IF(J330="ch",ROUND(I330*0.7355,2),I330)))</f>
      </c>
      <c r="L330" s="5"/>
      <c r="M330" s="7"/>
      <c r="N330" s="5"/>
      <c r="O330" s="6"/>
      <c r="P330" s="9">
        <f>IF(OR(O330="",N330=""),"",2*INT(60*N330/O330))</f>
      </c>
      <c r="Q330" s="5"/>
      <c r="R330" s="5"/>
      <c r="S330" s="5"/>
      <c r="T330" s="5"/>
      <c r="U330" s="5"/>
      <c r="V330" s="5"/>
      <c r="W330" s="7"/>
      <c r="X330" s="5"/>
      <c r="Y330" s="5"/>
      <c r="Z330" s="5"/>
      <c r="AA330" s="5"/>
      <c r="AB330" s="7"/>
      <c r="AC330" s="9">
        <f>IF(OR(AB330="",M330=""),"",IF(AB330&gt;M330*1.25,"Au-delà de 125 % In",IF(AB330&lt;M330*0.9,"En dessous de In","OK")))</f>
      </c>
      <c r="AD330" s="5"/>
      <c r="AE330" s="5"/>
      <c r="AF330" s="8"/>
      <c r="AG330" s="8"/>
      <c r="AH330" s="6"/>
      <c r="AI330" s="11">
        <f>IF(OR(AG330="",AH330=""),"",EDATE(AG330,AH330))</f>
      </c>
      <c r="AJ330" s="9">
        <f>IF(AI330="","",IF(AI330&lt;TODAY(),"En retard",IF(AI330-TODAY()&lt;=30,"Dans les 30 jours","OK")))</f>
      </c>
      <c r="AK330" s="5"/>
    </row>
    <row r="331">
      <c r="A331" s="5"/>
      <c r="B331" s="5"/>
      <c r="C331" s="5"/>
      <c r="D331" s="5"/>
      <c r="E331" s="5"/>
      <c r="F331" s="5"/>
      <c r="G331" s="5"/>
      <c r="H331" s="5"/>
      <c r="I331" s="7"/>
      <c r="J331" s="5"/>
      <c r="K331" s="10">
        <f>IF(I331="","",IF(J331="HP",ROUND(I331*0.7457,2),IF(J331="ch",ROUND(I331*0.7355,2),I331)))</f>
      </c>
      <c r="L331" s="5"/>
      <c r="M331" s="7"/>
      <c r="N331" s="5"/>
      <c r="O331" s="6"/>
      <c r="P331" s="9">
        <f>IF(OR(O331="",N331=""),"",2*INT(60*N331/O331))</f>
      </c>
      <c r="Q331" s="5"/>
      <c r="R331" s="5"/>
      <c r="S331" s="5"/>
      <c r="T331" s="5"/>
      <c r="U331" s="5"/>
      <c r="V331" s="5"/>
      <c r="W331" s="7"/>
      <c r="X331" s="5"/>
      <c r="Y331" s="5"/>
      <c r="Z331" s="5"/>
      <c r="AA331" s="5"/>
      <c r="AB331" s="7"/>
      <c r="AC331" s="9">
        <f>IF(OR(AB331="",M331=""),"",IF(AB331&gt;M331*1.25,"Au-delà de 125 % In",IF(AB331&lt;M331*0.9,"En dessous de In","OK")))</f>
      </c>
      <c r="AD331" s="5"/>
      <c r="AE331" s="5"/>
      <c r="AF331" s="8"/>
      <c r="AG331" s="8"/>
      <c r="AH331" s="6"/>
      <c r="AI331" s="11">
        <f>IF(OR(AG331="",AH331=""),"",EDATE(AG331,AH331))</f>
      </c>
      <c r="AJ331" s="9">
        <f>IF(AI331="","",IF(AI331&lt;TODAY(),"En retard",IF(AI331-TODAY()&lt;=30,"Dans les 30 jours","OK")))</f>
      </c>
      <c r="AK331" s="5"/>
    </row>
    <row r="332">
      <c r="A332" s="5"/>
      <c r="B332" s="5"/>
      <c r="C332" s="5"/>
      <c r="D332" s="5"/>
      <c r="E332" s="5"/>
      <c r="F332" s="5"/>
      <c r="G332" s="5"/>
      <c r="H332" s="5"/>
      <c r="I332" s="7"/>
      <c r="J332" s="5"/>
      <c r="K332" s="10">
        <f>IF(I332="","",IF(J332="HP",ROUND(I332*0.7457,2),IF(J332="ch",ROUND(I332*0.7355,2),I332)))</f>
      </c>
      <c r="L332" s="5"/>
      <c r="M332" s="7"/>
      <c r="N332" s="5"/>
      <c r="O332" s="6"/>
      <c r="P332" s="9">
        <f>IF(OR(O332="",N332=""),"",2*INT(60*N332/O332))</f>
      </c>
      <c r="Q332" s="5"/>
      <c r="R332" s="5"/>
      <c r="S332" s="5"/>
      <c r="T332" s="5"/>
      <c r="U332" s="5"/>
      <c r="V332" s="5"/>
      <c r="W332" s="7"/>
      <c r="X332" s="5"/>
      <c r="Y332" s="5"/>
      <c r="Z332" s="5"/>
      <c r="AA332" s="5"/>
      <c r="AB332" s="7"/>
      <c r="AC332" s="9">
        <f>IF(OR(AB332="",M332=""),"",IF(AB332&gt;M332*1.25,"Au-delà de 125 % In",IF(AB332&lt;M332*0.9,"En dessous de In","OK")))</f>
      </c>
      <c r="AD332" s="5"/>
      <c r="AE332" s="5"/>
      <c r="AF332" s="8"/>
      <c r="AG332" s="8"/>
      <c r="AH332" s="6"/>
      <c r="AI332" s="11">
        <f>IF(OR(AG332="",AH332=""),"",EDATE(AG332,AH332))</f>
      </c>
      <c r="AJ332" s="9">
        <f>IF(AI332="","",IF(AI332&lt;TODAY(),"En retard",IF(AI332-TODAY()&lt;=30,"Dans les 30 jours","OK")))</f>
      </c>
      <c r="AK332" s="5"/>
    </row>
    <row r="333">
      <c r="A333" s="5"/>
      <c r="B333" s="5"/>
      <c r="C333" s="5"/>
      <c r="D333" s="5"/>
      <c r="E333" s="5"/>
      <c r="F333" s="5"/>
      <c r="G333" s="5"/>
      <c r="H333" s="5"/>
      <c r="I333" s="7"/>
      <c r="J333" s="5"/>
      <c r="K333" s="10">
        <f>IF(I333="","",IF(J333="HP",ROUND(I333*0.7457,2),IF(J333="ch",ROUND(I333*0.7355,2),I333)))</f>
      </c>
      <c r="L333" s="5"/>
      <c r="M333" s="7"/>
      <c r="N333" s="5"/>
      <c r="O333" s="6"/>
      <c r="P333" s="9">
        <f>IF(OR(O333="",N333=""),"",2*INT(60*N333/O333))</f>
      </c>
      <c r="Q333" s="5"/>
      <c r="R333" s="5"/>
      <c r="S333" s="5"/>
      <c r="T333" s="5"/>
      <c r="U333" s="5"/>
      <c r="V333" s="5"/>
      <c r="W333" s="7"/>
      <c r="X333" s="5"/>
      <c r="Y333" s="5"/>
      <c r="Z333" s="5"/>
      <c r="AA333" s="5"/>
      <c r="AB333" s="7"/>
      <c r="AC333" s="9">
        <f>IF(OR(AB333="",M333=""),"",IF(AB333&gt;M333*1.25,"Au-delà de 125 % In",IF(AB333&lt;M333*0.9,"En dessous de In","OK")))</f>
      </c>
      <c r="AD333" s="5"/>
      <c r="AE333" s="5"/>
      <c r="AF333" s="8"/>
      <c r="AG333" s="8"/>
      <c r="AH333" s="6"/>
      <c r="AI333" s="11">
        <f>IF(OR(AG333="",AH333=""),"",EDATE(AG333,AH333))</f>
      </c>
      <c r="AJ333" s="9">
        <f>IF(AI333="","",IF(AI333&lt;TODAY(),"En retard",IF(AI333-TODAY()&lt;=30,"Dans les 30 jours","OK")))</f>
      </c>
      <c r="AK333" s="5"/>
    </row>
    <row r="334">
      <c r="A334" s="5"/>
      <c r="B334" s="5"/>
      <c r="C334" s="5"/>
      <c r="D334" s="5"/>
      <c r="E334" s="5"/>
      <c r="F334" s="5"/>
      <c r="G334" s="5"/>
      <c r="H334" s="5"/>
      <c r="I334" s="7"/>
      <c r="J334" s="5"/>
      <c r="K334" s="10">
        <f>IF(I334="","",IF(J334="HP",ROUND(I334*0.7457,2),IF(J334="ch",ROUND(I334*0.7355,2),I334)))</f>
      </c>
      <c r="L334" s="5"/>
      <c r="M334" s="7"/>
      <c r="N334" s="5"/>
      <c r="O334" s="6"/>
      <c r="P334" s="9">
        <f>IF(OR(O334="",N334=""),"",2*INT(60*N334/O334))</f>
      </c>
      <c r="Q334" s="5"/>
      <c r="R334" s="5"/>
      <c r="S334" s="5"/>
      <c r="T334" s="5"/>
      <c r="U334" s="5"/>
      <c r="V334" s="5"/>
      <c r="W334" s="7"/>
      <c r="X334" s="5"/>
      <c r="Y334" s="5"/>
      <c r="Z334" s="5"/>
      <c r="AA334" s="5"/>
      <c r="AB334" s="7"/>
      <c r="AC334" s="9">
        <f>IF(OR(AB334="",M334=""),"",IF(AB334&gt;M334*1.25,"Au-delà de 125 % In",IF(AB334&lt;M334*0.9,"En dessous de In","OK")))</f>
      </c>
      <c r="AD334" s="5"/>
      <c r="AE334" s="5"/>
      <c r="AF334" s="8"/>
      <c r="AG334" s="8"/>
      <c r="AH334" s="6"/>
      <c r="AI334" s="11">
        <f>IF(OR(AG334="",AH334=""),"",EDATE(AG334,AH334))</f>
      </c>
      <c r="AJ334" s="9">
        <f>IF(AI334="","",IF(AI334&lt;TODAY(),"En retard",IF(AI334-TODAY()&lt;=30,"Dans les 30 jours","OK")))</f>
      </c>
      <c r="AK334" s="5"/>
    </row>
    <row r="335">
      <c r="A335" s="5"/>
      <c r="B335" s="5"/>
      <c r="C335" s="5"/>
      <c r="D335" s="5"/>
      <c r="E335" s="5"/>
      <c r="F335" s="5"/>
      <c r="G335" s="5"/>
      <c r="H335" s="5"/>
      <c r="I335" s="7"/>
      <c r="J335" s="5"/>
      <c r="K335" s="10">
        <f>IF(I335="","",IF(J335="HP",ROUND(I335*0.7457,2),IF(J335="ch",ROUND(I335*0.7355,2),I335)))</f>
      </c>
      <c r="L335" s="5"/>
      <c r="M335" s="7"/>
      <c r="N335" s="5"/>
      <c r="O335" s="6"/>
      <c r="P335" s="9">
        <f>IF(OR(O335="",N335=""),"",2*INT(60*N335/O335))</f>
      </c>
      <c r="Q335" s="5"/>
      <c r="R335" s="5"/>
      <c r="S335" s="5"/>
      <c r="T335" s="5"/>
      <c r="U335" s="5"/>
      <c r="V335" s="5"/>
      <c r="W335" s="7"/>
      <c r="X335" s="5"/>
      <c r="Y335" s="5"/>
      <c r="Z335" s="5"/>
      <c r="AA335" s="5"/>
      <c r="AB335" s="7"/>
      <c r="AC335" s="9">
        <f>IF(OR(AB335="",M335=""),"",IF(AB335&gt;M335*1.25,"Au-delà de 125 % In",IF(AB335&lt;M335*0.9,"En dessous de In","OK")))</f>
      </c>
      <c r="AD335" s="5"/>
      <c r="AE335" s="5"/>
      <c r="AF335" s="8"/>
      <c r="AG335" s="8"/>
      <c r="AH335" s="6"/>
      <c r="AI335" s="11">
        <f>IF(OR(AG335="",AH335=""),"",EDATE(AG335,AH335))</f>
      </c>
      <c r="AJ335" s="9">
        <f>IF(AI335="","",IF(AI335&lt;TODAY(),"En retard",IF(AI335-TODAY()&lt;=30,"Dans les 30 jours","OK")))</f>
      </c>
      <c r="AK335" s="5"/>
    </row>
    <row r="336">
      <c r="A336" s="5"/>
      <c r="B336" s="5"/>
      <c r="C336" s="5"/>
      <c r="D336" s="5"/>
      <c r="E336" s="5"/>
      <c r="F336" s="5"/>
      <c r="G336" s="5"/>
      <c r="H336" s="5"/>
      <c r="I336" s="7"/>
      <c r="J336" s="5"/>
      <c r="K336" s="10">
        <f>IF(I336="","",IF(J336="HP",ROUND(I336*0.7457,2),IF(J336="ch",ROUND(I336*0.7355,2),I336)))</f>
      </c>
      <c r="L336" s="5"/>
      <c r="M336" s="7"/>
      <c r="N336" s="5"/>
      <c r="O336" s="6"/>
      <c r="P336" s="9">
        <f>IF(OR(O336="",N336=""),"",2*INT(60*N336/O336))</f>
      </c>
      <c r="Q336" s="5"/>
      <c r="R336" s="5"/>
      <c r="S336" s="5"/>
      <c r="T336" s="5"/>
      <c r="U336" s="5"/>
      <c r="V336" s="5"/>
      <c r="W336" s="7"/>
      <c r="X336" s="5"/>
      <c r="Y336" s="5"/>
      <c r="Z336" s="5"/>
      <c r="AA336" s="5"/>
      <c r="AB336" s="7"/>
      <c r="AC336" s="9">
        <f>IF(OR(AB336="",M336=""),"",IF(AB336&gt;M336*1.25,"Au-delà de 125 % In",IF(AB336&lt;M336*0.9,"En dessous de In","OK")))</f>
      </c>
      <c r="AD336" s="5"/>
      <c r="AE336" s="5"/>
      <c r="AF336" s="8"/>
      <c r="AG336" s="8"/>
      <c r="AH336" s="6"/>
      <c r="AI336" s="11">
        <f>IF(OR(AG336="",AH336=""),"",EDATE(AG336,AH336))</f>
      </c>
      <c r="AJ336" s="9">
        <f>IF(AI336="","",IF(AI336&lt;TODAY(),"En retard",IF(AI336-TODAY()&lt;=30,"Dans les 30 jours","OK")))</f>
      </c>
      <c r="AK336" s="5"/>
    </row>
    <row r="337">
      <c r="A337" s="5"/>
      <c r="B337" s="5"/>
      <c r="C337" s="5"/>
      <c r="D337" s="5"/>
      <c r="E337" s="5"/>
      <c r="F337" s="5"/>
      <c r="G337" s="5"/>
      <c r="H337" s="5"/>
      <c r="I337" s="7"/>
      <c r="J337" s="5"/>
      <c r="K337" s="10">
        <f>IF(I337="","",IF(J337="HP",ROUND(I337*0.7457,2),IF(J337="ch",ROUND(I337*0.7355,2),I337)))</f>
      </c>
      <c r="L337" s="5"/>
      <c r="M337" s="7"/>
      <c r="N337" s="5"/>
      <c r="O337" s="6"/>
      <c r="P337" s="9">
        <f>IF(OR(O337="",N337=""),"",2*INT(60*N337/O337))</f>
      </c>
      <c r="Q337" s="5"/>
      <c r="R337" s="5"/>
      <c r="S337" s="5"/>
      <c r="T337" s="5"/>
      <c r="U337" s="5"/>
      <c r="V337" s="5"/>
      <c r="W337" s="7"/>
      <c r="X337" s="5"/>
      <c r="Y337" s="5"/>
      <c r="Z337" s="5"/>
      <c r="AA337" s="5"/>
      <c r="AB337" s="7"/>
      <c r="AC337" s="9">
        <f>IF(OR(AB337="",M337=""),"",IF(AB337&gt;M337*1.25,"Au-delà de 125 % In",IF(AB337&lt;M337*0.9,"En dessous de In","OK")))</f>
      </c>
      <c r="AD337" s="5"/>
      <c r="AE337" s="5"/>
      <c r="AF337" s="8"/>
      <c r="AG337" s="8"/>
      <c r="AH337" s="6"/>
      <c r="AI337" s="11">
        <f>IF(OR(AG337="",AH337=""),"",EDATE(AG337,AH337))</f>
      </c>
      <c r="AJ337" s="9">
        <f>IF(AI337="","",IF(AI337&lt;TODAY(),"En retard",IF(AI337-TODAY()&lt;=30,"Dans les 30 jours","OK")))</f>
      </c>
      <c r="AK337" s="5"/>
    </row>
    <row r="338">
      <c r="A338" s="5"/>
      <c r="B338" s="5"/>
      <c r="C338" s="5"/>
      <c r="D338" s="5"/>
      <c r="E338" s="5"/>
      <c r="F338" s="5"/>
      <c r="G338" s="5"/>
      <c r="H338" s="5"/>
      <c r="I338" s="7"/>
      <c r="J338" s="5"/>
      <c r="K338" s="10">
        <f>IF(I338="","",IF(J338="HP",ROUND(I338*0.7457,2),IF(J338="ch",ROUND(I338*0.7355,2),I338)))</f>
      </c>
      <c r="L338" s="5"/>
      <c r="M338" s="7"/>
      <c r="N338" s="5"/>
      <c r="O338" s="6"/>
      <c r="P338" s="9">
        <f>IF(OR(O338="",N338=""),"",2*INT(60*N338/O338))</f>
      </c>
      <c r="Q338" s="5"/>
      <c r="R338" s="5"/>
      <c r="S338" s="5"/>
      <c r="T338" s="5"/>
      <c r="U338" s="5"/>
      <c r="V338" s="5"/>
      <c r="W338" s="7"/>
      <c r="X338" s="5"/>
      <c r="Y338" s="5"/>
      <c r="Z338" s="5"/>
      <c r="AA338" s="5"/>
      <c r="AB338" s="7"/>
      <c r="AC338" s="9">
        <f>IF(OR(AB338="",M338=""),"",IF(AB338&gt;M338*1.25,"Au-delà de 125 % In",IF(AB338&lt;M338*0.9,"En dessous de In","OK")))</f>
      </c>
      <c r="AD338" s="5"/>
      <c r="AE338" s="5"/>
      <c r="AF338" s="8"/>
      <c r="AG338" s="8"/>
      <c r="AH338" s="6"/>
      <c r="AI338" s="11">
        <f>IF(OR(AG338="",AH338=""),"",EDATE(AG338,AH338))</f>
      </c>
      <c r="AJ338" s="9">
        <f>IF(AI338="","",IF(AI338&lt;TODAY(),"En retard",IF(AI338-TODAY()&lt;=30,"Dans les 30 jours","OK")))</f>
      </c>
      <c r="AK338" s="5"/>
    </row>
    <row r="339">
      <c r="A339" s="5"/>
      <c r="B339" s="5"/>
      <c r="C339" s="5"/>
      <c r="D339" s="5"/>
      <c r="E339" s="5"/>
      <c r="F339" s="5"/>
      <c r="G339" s="5"/>
      <c r="H339" s="5"/>
      <c r="I339" s="7"/>
      <c r="J339" s="5"/>
      <c r="K339" s="10">
        <f>IF(I339="","",IF(J339="HP",ROUND(I339*0.7457,2),IF(J339="ch",ROUND(I339*0.7355,2),I339)))</f>
      </c>
      <c r="L339" s="5"/>
      <c r="M339" s="7"/>
      <c r="N339" s="5"/>
      <c r="O339" s="6"/>
      <c r="P339" s="9">
        <f>IF(OR(O339="",N339=""),"",2*INT(60*N339/O339))</f>
      </c>
      <c r="Q339" s="5"/>
      <c r="R339" s="5"/>
      <c r="S339" s="5"/>
      <c r="T339" s="5"/>
      <c r="U339" s="5"/>
      <c r="V339" s="5"/>
      <c r="W339" s="7"/>
      <c r="X339" s="5"/>
      <c r="Y339" s="5"/>
      <c r="Z339" s="5"/>
      <c r="AA339" s="5"/>
      <c r="AB339" s="7"/>
      <c r="AC339" s="9">
        <f>IF(OR(AB339="",M339=""),"",IF(AB339&gt;M339*1.25,"Au-delà de 125 % In",IF(AB339&lt;M339*0.9,"En dessous de In","OK")))</f>
      </c>
      <c r="AD339" s="5"/>
      <c r="AE339" s="5"/>
      <c r="AF339" s="8"/>
      <c r="AG339" s="8"/>
      <c r="AH339" s="6"/>
      <c r="AI339" s="11">
        <f>IF(OR(AG339="",AH339=""),"",EDATE(AG339,AH339))</f>
      </c>
      <c r="AJ339" s="9">
        <f>IF(AI339="","",IF(AI339&lt;TODAY(),"En retard",IF(AI339-TODAY()&lt;=30,"Dans les 30 jours","OK")))</f>
      </c>
      <c r="AK339" s="5"/>
    </row>
    <row r="340">
      <c r="A340" s="5"/>
      <c r="B340" s="5"/>
      <c r="C340" s="5"/>
      <c r="D340" s="5"/>
      <c r="E340" s="5"/>
      <c r="F340" s="5"/>
      <c r="G340" s="5"/>
      <c r="H340" s="5"/>
      <c r="I340" s="7"/>
      <c r="J340" s="5"/>
      <c r="K340" s="10">
        <f>IF(I340="","",IF(J340="HP",ROUND(I340*0.7457,2),IF(J340="ch",ROUND(I340*0.7355,2),I340)))</f>
      </c>
      <c r="L340" s="5"/>
      <c r="M340" s="7"/>
      <c r="N340" s="5"/>
      <c r="O340" s="6"/>
      <c r="P340" s="9">
        <f>IF(OR(O340="",N340=""),"",2*INT(60*N340/O340))</f>
      </c>
      <c r="Q340" s="5"/>
      <c r="R340" s="5"/>
      <c r="S340" s="5"/>
      <c r="T340" s="5"/>
      <c r="U340" s="5"/>
      <c r="V340" s="5"/>
      <c r="W340" s="7"/>
      <c r="X340" s="5"/>
      <c r="Y340" s="5"/>
      <c r="Z340" s="5"/>
      <c r="AA340" s="5"/>
      <c r="AB340" s="7"/>
      <c r="AC340" s="9">
        <f>IF(OR(AB340="",M340=""),"",IF(AB340&gt;M340*1.25,"Au-delà de 125 % In",IF(AB340&lt;M340*0.9,"En dessous de In","OK")))</f>
      </c>
      <c r="AD340" s="5"/>
      <c r="AE340" s="5"/>
      <c r="AF340" s="8"/>
      <c r="AG340" s="8"/>
      <c r="AH340" s="6"/>
      <c r="AI340" s="11">
        <f>IF(OR(AG340="",AH340=""),"",EDATE(AG340,AH340))</f>
      </c>
      <c r="AJ340" s="9">
        <f>IF(AI340="","",IF(AI340&lt;TODAY(),"En retard",IF(AI340-TODAY()&lt;=30,"Dans les 30 jours","OK")))</f>
      </c>
      <c r="AK340" s="5"/>
    </row>
    <row r="341">
      <c r="A341" s="5"/>
      <c r="B341" s="5"/>
      <c r="C341" s="5"/>
      <c r="D341" s="5"/>
      <c r="E341" s="5"/>
      <c r="F341" s="5"/>
      <c r="G341" s="5"/>
      <c r="H341" s="5"/>
      <c r="I341" s="7"/>
      <c r="J341" s="5"/>
      <c r="K341" s="10">
        <f>IF(I341="","",IF(J341="HP",ROUND(I341*0.7457,2),IF(J341="ch",ROUND(I341*0.7355,2),I341)))</f>
      </c>
      <c r="L341" s="5"/>
      <c r="M341" s="7"/>
      <c r="N341" s="5"/>
      <c r="O341" s="6"/>
      <c r="P341" s="9">
        <f>IF(OR(O341="",N341=""),"",2*INT(60*N341/O341))</f>
      </c>
      <c r="Q341" s="5"/>
      <c r="R341" s="5"/>
      <c r="S341" s="5"/>
      <c r="T341" s="5"/>
      <c r="U341" s="5"/>
      <c r="V341" s="5"/>
      <c r="W341" s="7"/>
      <c r="X341" s="5"/>
      <c r="Y341" s="5"/>
      <c r="Z341" s="5"/>
      <c r="AA341" s="5"/>
      <c r="AB341" s="7"/>
      <c r="AC341" s="9">
        <f>IF(OR(AB341="",M341=""),"",IF(AB341&gt;M341*1.25,"Au-delà de 125 % In",IF(AB341&lt;M341*0.9,"En dessous de In","OK")))</f>
      </c>
      <c r="AD341" s="5"/>
      <c r="AE341" s="5"/>
      <c r="AF341" s="8"/>
      <c r="AG341" s="8"/>
      <c r="AH341" s="6"/>
      <c r="AI341" s="11">
        <f>IF(OR(AG341="",AH341=""),"",EDATE(AG341,AH341))</f>
      </c>
      <c r="AJ341" s="9">
        <f>IF(AI341="","",IF(AI341&lt;TODAY(),"En retard",IF(AI341-TODAY()&lt;=30,"Dans les 30 jours","OK")))</f>
      </c>
      <c r="AK341" s="5"/>
    </row>
    <row r="342">
      <c r="A342" s="5"/>
      <c r="B342" s="5"/>
      <c r="C342" s="5"/>
      <c r="D342" s="5"/>
      <c r="E342" s="5"/>
      <c r="F342" s="5"/>
      <c r="G342" s="5"/>
      <c r="H342" s="5"/>
      <c r="I342" s="7"/>
      <c r="J342" s="5"/>
      <c r="K342" s="10">
        <f>IF(I342="","",IF(J342="HP",ROUND(I342*0.7457,2),IF(J342="ch",ROUND(I342*0.7355,2),I342)))</f>
      </c>
      <c r="L342" s="5"/>
      <c r="M342" s="7"/>
      <c r="N342" s="5"/>
      <c r="O342" s="6"/>
      <c r="P342" s="9">
        <f>IF(OR(O342="",N342=""),"",2*INT(60*N342/O342))</f>
      </c>
      <c r="Q342" s="5"/>
      <c r="R342" s="5"/>
      <c r="S342" s="5"/>
      <c r="T342" s="5"/>
      <c r="U342" s="5"/>
      <c r="V342" s="5"/>
      <c r="W342" s="7"/>
      <c r="X342" s="5"/>
      <c r="Y342" s="5"/>
      <c r="Z342" s="5"/>
      <c r="AA342" s="5"/>
      <c r="AB342" s="7"/>
      <c r="AC342" s="9">
        <f>IF(OR(AB342="",M342=""),"",IF(AB342&gt;M342*1.25,"Au-delà de 125 % In",IF(AB342&lt;M342*0.9,"En dessous de In","OK")))</f>
      </c>
      <c r="AD342" s="5"/>
      <c r="AE342" s="5"/>
      <c r="AF342" s="8"/>
      <c r="AG342" s="8"/>
      <c r="AH342" s="6"/>
      <c r="AI342" s="11">
        <f>IF(OR(AG342="",AH342=""),"",EDATE(AG342,AH342))</f>
      </c>
      <c r="AJ342" s="9">
        <f>IF(AI342="","",IF(AI342&lt;TODAY(),"En retard",IF(AI342-TODAY()&lt;=30,"Dans les 30 jours","OK")))</f>
      </c>
      <c r="AK342" s="5"/>
    </row>
    <row r="343">
      <c r="A343" s="5"/>
      <c r="B343" s="5"/>
      <c r="C343" s="5"/>
      <c r="D343" s="5"/>
      <c r="E343" s="5"/>
      <c r="F343" s="5"/>
      <c r="G343" s="5"/>
      <c r="H343" s="5"/>
      <c r="I343" s="7"/>
      <c r="J343" s="5"/>
      <c r="K343" s="10">
        <f>IF(I343="","",IF(J343="HP",ROUND(I343*0.7457,2),IF(J343="ch",ROUND(I343*0.7355,2),I343)))</f>
      </c>
      <c r="L343" s="5"/>
      <c r="M343" s="7"/>
      <c r="N343" s="5"/>
      <c r="O343" s="6"/>
      <c r="P343" s="9">
        <f>IF(OR(O343="",N343=""),"",2*INT(60*N343/O343))</f>
      </c>
      <c r="Q343" s="5"/>
      <c r="R343" s="5"/>
      <c r="S343" s="5"/>
      <c r="T343" s="5"/>
      <c r="U343" s="5"/>
      <c r="V343" s="5"/>
      <c r="W343" s="7"/>
      <c r="X343" s="5"/>
      <c r="Y343" s="5"/>
      <c r="Z343" s="5"/>
      <c r="AA343" s="5"/>
      <c r="AB343" s="7"/>
      <c r="AC343" s="9">
        <f>IF(OR(AB343="",M343=""),"",IF(AB343&gt;M343*1.25,"Au-delà de 125 % In",IF(AB343&lt;M343*0.9,"En dessous de In","OK")))</f>
      </c>
      <c r="AD343" s="5"/>
      <c r="AE343" s="5"/>
      <c r="AF343" s="8"/>
      <c r="AG343" s="8"/>
      <c r="AH343" s="6"/>
      <c r="AI343" s="11">
        <f>IF(OR(AG343="",AH343=""),"",EDATE(AG343,AH343))</f>
      </c>
      <c r="AJ343" s="9">
        <f>IF(AI343="","",IF(AI343&lt;TODAY(),"En retard",IF(AI343-TODAY()&lt;=30,"Dans les 30 jours","OK")))</f>
      </c>
      <c r="AK343" s="5"/>
    </row>
    <row r="344">
      <c r="A344" s="5"/>
      <c r="B344" s="5"/>
      <c r="C344" s="5"/>
      <c r="D344" s="5"/>
      <c r="E344" s="5"/>
      <c r="F344" s="5"/>
      <c r="G344" s="5"/>
      <c r="H344" s="5"/>
      <c r="I344" s="7"/>
      <c r="J344" s="5"/>
      <c r="K344" s="10">
        <f>IF(I344="","",IF(J344="HP",ROUND(I344*0.7457,2),IF(J344="ch",ROUND(I344*0.7355,2),I344)))</f>
      </c>
      <c r="L344" s="5"/>
      <c r="M344" s="7"/>
      <c r="N344" s="5"/>
      <c r="O344" s="6"/>
      <c r="P344" s="9">
        <f>IF(OR(O344="",N344=""),"",2*INT(60*N344/O344))</f>
      </c>
      <c r="Q344" s="5"/>
      <c r="R344" s="5"/>
      <c r="S344" s="5"/>
      <c r="T344" s="5"/>
      <c r="U344" s="5"/>
      <c r="V344" s="5"/>
      <c r="W344" s="7"/>
      <c r="X344" s="5"/>
      <c r="Y344" s="5"/>
      <c r="Z344" s="5"/>
      <c r="AA344" s="5"/>
      <c r="AB344" s="7"/>
      <c r="AC344" s="9">
        <f>IF(OR(AB344="",M344=""),"",IF(AB344&gt;M344*1.25,"Au-delà de 125 % In",IF(AB344&lt;M344*0.9,"En dessous de In","OK")))</f>
      </c>
      <c r="AD344" s="5"/>
      <c r="AE344" s="5"/>
      <c r="AF344" s="8"/>
      <c r="AG344" s="8"/>
      <c r="AH344" s="6"/>
      <c r="AI344" s="11">
        <f>IF(OR(AG344="",AH344=""),"",EDATE(AG344,AH344))</f>
      </c>
      <c r="AJ344" s="9">
        <f>IF(AI344="","",IF(AI344&lt;TODAY(),"En retard",IF(AI344-TODAY()&lt;=30,"Dans les 30 jours","OK")))</f>
      </c>
      <c r="AK344" s="5"/>
    </row>
    <row r="345">
      <c r="A345" s="5"/>
      <c r="B345" s="5"/>
      <c r="C345" s="5"/>
      <c r="D345" s="5"/>
      <c r="E345" s="5"/>
      <c r="F345" s="5"/>
      <c r="G345" s="5"/>
      <c r="H345" s="5"/>
      <c r="I345" s="7"/>
      <c r="J345" s="5"/>
      <c r="K345" s="10">
        <f>IF(I345="","",IF(J345="HP",ROUND(I345*0.7457,2),IF(J345="ch",ROUND(I345*0.7355,2),I345)))</f>
      </c>
      <c r="L345" s="5"/>
      <c r="M345" s="7"/>
      <c r="N345" s="5"/>
      <c r="O345" s="6"/>
      <c r="P345" s="9">
        <f>IF(OR(O345="",N345=""),"",2*INT(60*N345/O345))</f>
      </c>
      <c r="Q345" s="5"/>
      <c r="R345" s="5"/>
      <c r="S345" s="5"/>
      <c r="T345" s="5"/>
      <c r="U345" s="5"/>
      <c r="V345" s="5"/>
      <c r="W345" s="7"/>
      <c r="X345" s="5"/>
      <c r="Y345" s="5"/>
      <c r="Z345" s="5"/>
      <c r="AA345" s="5"/>
      <c r="AB345" s="7"/>
      <c r="AC345" s="9">
        <f>IF(OR(AB345="",M345=""),"",IF(AB345&gt;M345*1.25,"Au-delà de 125 % In",IF(AB345&lt;M345*0.9,"En dessous de In","OK")))</f>
      </c>
      <c r="AD345" s="5"/>
      <c r="AE345" s="5"/>
      <c r="AF345" s="8"/>
      <c r="AG345" s="8"/>
      <c r="AH345" s="6"/>
      <c r="AI345" s="11">
        <f>IF(OR(AG345="",AH345=""),"",EDATE(AG345,AH345))</f>
      </c>
      <c r="AJ345" s="9">
        <f>IF(AI345="","",IF(AI345&lt;TODAY(),"En retard",IF(AI345-TODAY()&lt;=30,"Dans les 30 jours","OK")))</f>
      </c>
      <c r="AK345" s="5"/>
    </row>
    <row r="346">
      <c r="A346" s="5"/>
      <c r="B346" s="5"/>
      <c r="C346" s="5"/>
      <c r="D346" s="5"/>
      <c r="E346" s="5"/>
      <c r="F346" s="5"/>
      <c r="G346" s="5"/>
      <c r="H346" s="5"/>
      <c r="I346" s="7"/>
      <c r="J346" s="5"/>
      <c r="K346" s="10">
        <f>IF(I346="","",IF(J346="HP",ROUND(I346*0.7457,2),IF(J346="ch",ROUND(I346*0.7355,2),I346)))</f>
      </c>
      <c r="L346" s="5"/>
      <c r="M346" s="7"/>
      <c r="N346" s="5"/>
      <c r="O346" s="6"/>
      <c r="P346" s="9">
        <f>IF(OR(O346="",N346=""),"",2*INT(60*N346/O346))</f>
      </c>
      <c r="Q346" s="5"/>
      <c r="R346" s="5"/>
      <c r="S346" s="5"/>
      <c r="T346" s="5"/>
      <c r="U346" s="5"/>
      <c r="V346" s="5"/>
      <c r="W346" s="7"/>
      <c r="X346" s="5"/>
      <c r="Y346" s="5"/>
      <c r="Z346" s="5"/>
      <c r="AA346" s="5"/>
      <c r="AB346" s="7"/>
      <c r="AC346" s="9">
        <f>IF(OR(AB346="",M346=""),"",IF(AB346&gt;M346*1.25,"Au-delà de 125 % In",IF(AB346&lt;M346*0.9,"En dessous de In","OK")))</f>
      </c>
      <c r="AD346" s="5"/>
      <c r="AE346" s="5"/>
      <c r="AF346" s="8"/>
      <c r="AG346" s="8"/>
      <c r="AH346" s="6"/>
      <c r="AI346" s="11">
        <f>IF(OR(AG346="",AH346=""),"",EDATE(AG346,AH346))</f>
      </c>
      <c r="AJ346" s="9">
        <f>IF(AI346="","",IF(AI346&lt;TODAY(),"En retard",IF(AI346-TODAY()&lt;=30,"Dans les 30 jours","OK")))</f>
      </c>
      <c r="AK346" s="5"/>
    </row>
    <row r="347">
      <c r="A347" s="5"/>
      <c r="B347" s="5"/>
      <c r="C347" s="5"/>
      <c r="D347" s="5"/>
      <c r="E347" s="5"/>
      <c r="F347" s="5"/>
      <c r="G347" s="5"/>
      <c r="H347" s="5"/>
      <c r="I347" s="7"/>
      <c r="J347" s="5"/>
      <c r="K347" s="10">
        <f>IF(I347="","",IF(J347="HP",ROUND(I347*0.7457,2),IF(J347="ch",ROUND(I347*0.7355,2),I347)))</f>
      </c>
      <c r="L347" s="5"/>
      <c r="M347" s="7"/>
      <c r="N347" s="5"/>
      <c r="O347" s="6"/>
      <c r="P347" s="9">
        <f>IF(OR(O347="",N347=""),"",2*INT(60*N347/O347))</f>
      </c>
      <c r="Q347" s="5"/>
      <c r="R347" s="5"/>
      <c r="S347" s="5"/>
      <c r="T347" s="5"/>
      <c r="U347" s="5"/>
      <c r="V347" s="5"/>
      <c r="W347" s="7"/>
      <c r="X347" s="5"/>
      <c r="Y347" s="5"/>
      <c r="Z347" s="5"/>
      <c r="AA347" s="5"/>
      <c r="AB347" s="7"/>
      <c r="AC347" s="9">
        <f>IF(OR(AB347="",M347=""),"",IF(AB347&gt;M347*1.25,"Au-delà de 125 % In",IF(AB347&lt;M347*0.9,"En dessous de In","OK")))</f>
      </c>
      <c r="AD347" s="5"/>
      <c r="AE347" s="5"/>
      <c r="AF347" s="8"/>
      <c r="AG347" s="8"/>
      <c r="AH347" s="6"/>
      <c r="AI347" s="11">
        <f>IF(OR(AG347="",AH347=""),"",EDATE(AG347,AH347))</f>
      </c>
      <c r="AJ347" s="9">
        <f>IF(AI347="","",IF(AI347&lt;TODAY(),"En retard",IF(AI347-TODAY()&lt;=30,"Dans les 30 jours","OK")))</f>
      </c>
      <c r="AK347" s="5"/>
    </row>
    <row r="348">
      <c r="A348" s="5"/>
      <c r="B348" s="5"/>
      <c r="C348" s="5"/>
      <c r="D348" s="5"/>
      <c r="E348" s="5"/>
      <c r="F348" s="5"/>
      <c r="G348" s="5"/>
      <c r="H348" s="5"/>
      <c r="I348" s="7"/>
      <c r="J348" s="5"/>
      <c r="K348" s="10">
        <f>IF(I348="","",IF(J348="HP",ROUND(I348*0.7457,2),IF(J348="ch",ROUND(I348*0.7355,2),I348)))</f>
      </c>
      <c r="L348" s="5"/>
      <c r="M348" s="7"/>
      <c r="N348" s="5"/>
      <c r="O348" s="6"/>
      <c r="P348" s="9">
        <f>IF(OR(O348="",N348=""),"",2*INT(60*N348/O348))</f>
      </c>
      <c r="Q348" s="5"/>
      <c r="R348" s="5"/>
      <c r="S348" s="5"/>
      <c r="T348" s="5"/>
      <c r="U348" s="5"/>
      <c r="V348" s="5"/>
      <c r="W348" s="7"/>
      <c r="X348" s="5"/>
      <c r="Y348" s="5"/>
      <c r="Z348" s="5"/>
      <c r="AA348" s="5"/>
      <c r="AB348" s="7"/>
      <c r="AC348" s="9">
        <f>IF(OR(AB348="",M348=""),"",IF(AB348&gt;M348*1.25,"Au-delà de 125 % In",IF(AB348&lt;M348*0.9,"En dessous de In","OK")))</f>
      </c>
      <c r="AD348" s="5"/>
      <c r="AE348" s="5"/>
      <c r="AF348" s="8"/>
      <c r="AG348" s="8"/>
      <c r="AH348" s="6"/>
      <c r="AI348" s="11">
        <f>IF(OR(AG348="",AH348=""),"",EDATE(AG348,AH348))</f>
      </c>
      <c r="AJ348" s="9">
        <f>IF(AI348="","",IF(AI348&lt;TODAY(),"En retard",IF(AI348-TODAY()&lt;=30,"Dans les 30 jours","OK")))</f>
      </c>
      <c r="AK348" s="5"/>
    </row>
    <row r="349">
      <c r="A349" s="5"/>
      <c r="B349" s="5"/>
      <c r="C349" s="5"/>
      <c r="D349" s="5"/>
      <c r="E349" s="5"/>
      <c r="F349" s="5"/>
      <c r="G349" s="5"/>
      <c r="H349" s="5"/>
      <c r="I349" s="7"/>
      <c r="J349" s="5"/>
      <c r="K349" s="10">
        <f>IF(I349="","",IF(J349="HP",ROUND(I349*0.7457,2),IF(J349="ch",ROUND(I349*0.7355,2),I349)))</f>
      </c>
      <c r="L349" s="5"/>
      <c r="M349" s="7"/>
      <c r="N349" s="5"/>
      <c r="O349" s="6"/>
      <c r="P349" s="9">
        <f>IF(OR(O349="",N349=""),"",2*INT(60*N349/O349))</f>
      </c>
      <c r="Q349" s="5"/>
      <c r="R349" s="5"/>
      <c r="S349" s="5"/>
      <c r="T349" s="5"/>
      <c r="U349" s="5"/>
      <c r="V349" s="5"/>
      <c r="W349" s="7"/>
      <c r="X349" s="5"/>
      <c r="Y349" s="5"/>
      <c r="Z349" s="5"/>
      <c r="AA349" s="5"/>
      <c r="AB349" s="7"/>
      <c r="AC349" s="9">
        <f>IF(OR(AB349="",M349=""),"",IF(AB349&gt;M349*1.25,"Au-delà de 125 % In",IF(AB349&lt;M349*0.9,"En dessous de In","OK")))</f>
      </c>
      <c r="AD349" s="5"/>
      <c r="AE349" s="5"/>
      <c r="AF349" s="8"/>
      <c r="AG349" s="8"/>
      <c r="AH349" s="6"/>
      <c r="AI349" s="11">
        <f>IF(OR(AG349="",AH349=""),"",EDATE(AG349,AH349))</f>
      </c>
      <c r="AJ349" s="9">
        <f>IF(AI349="","",IF(AI349&lt;TODAY(),"En retard",IF(AI349-TODAY()&lt;=30,"Dans les 30 jours","OK")))</f>
      </c>
      <c r="AK349" s="5"/>
    </row>
    <row r="350">
      <c r="A350" s="5"/>
      <c r="B350" s="5"/>
      <c r="C350" s="5"/>
      <c r="D350" s="5"/>
      <c r="E350" s="5"/>
      <c r="F350" s="5"/>
      <c r="G350" s="5"/>
      <c r="H350" s="5"/>
      <c r="I350" s="7"/>
      <c r="J350" s="5"/>
      <c r="K350" s="10">
        <f>IF(I350="","",IF(J350="HP",ROUND(I350*0.7457,2),IF(J350="ch",ROUND(I350*0.7355,2),I350)))</f>
      </c>
      <c r="L350" s="5"/>
      <c r="M350" s="7"/>
      <c r="N350" s="5"/>
      <c r="O350" s="6"/>
      <c r="P350" s="9">
        <f>IF(OR(O350="",N350=""),"",2*INT(60*N350/O350))</f>
      </c>
      <c r="Q350" s="5"/>
      <c r="R350" s="5"/>
      <c r="S350" s="5"/>
      <c r="T350" s="5"/>
      <c r="U350" s="5"/>
      <c r="V350" s="5"/>
      <c r="W350" s="7"/>
      <c r="X350" s="5"/>
      <c r="Y350" s="5"/>
      <c r="Z350" s="5"/>
      <c r="AA350" s="5"/>
      <c r="AB350" s="7"/>
      <c r="AC350" s="9">
        <f>IF(OR(AB350="",M350=""),"",IF(AB350&gt;M350*1.25,"Au-delà de 125 % In",IF(AB350&lt;M350*0.9,"En dessous de In","OK")))</f>
      </c>
      <c r="AD350" s="5"/>
      <c r="AE350" s="5"/>
      <c r="AF350" s="8"/>
      <c r="AG350" s="8"/>
      <c r="AH350" s="6"/>
      <c r="AI350" s="11">
        <f>IF(OR(AG350="",AH350=""),"",EDATE(AG350,AH350))</f>
      </c>
      <c r="AJ350" s="9">
        <f>IF(AI350="","",IF(AI350&lt;TODAY(),"En retard",IF(AI350-TODAY()&lt;=30,"Dans les 30 jours","OK")))</f>
      </c>
      <c r="AK350" s="5"/>
    </row>
    <row r="351">
      <c r="A351" s="5"/>
      <c r="B351" s="5"/>
      <c r="C351" s="5"/>
      <c r="D351" s="5"/>
      <c r="E351" s="5"/>
      <c r="F351" s="5"/>
      <c r="G351" s="5"/>
      <c r="H351" s="5"/>
      <c r="I351" s="7"/>
      <c r="J351" s="5"/>
      <c r="K351" s="10">
        <f>IF(I351="","",IF(J351="HP",ROUND(I351*0.7457,2),IF(J351="ch",ROUND(I351*0.7355,2),I351)))</f>
      </c>
      <c r="L351" s="5"/>
      <c r="M351" s="7"/>
      <c r="N351" s="5"/>
      <c r="O351" s="6"/>
      <c r="P351" s="9">
        <f>IF(OR(O351="",N351=""),"",2*INT(60*N351/O351))</f>
      </c>
      <c r="Q351" s="5"/>
      <c r="R351" s="5"/>
      <c r="S351" s="5"/>
      <c r="T351" s="5"/>
      <c r="U351" s="5"/>
      <c r="V351" s="5"/>
      <c r="W351" s="7"/>
      <c r="X351" s="5"/>
      <c r="Y351" s="5"/>
      <c r="Z351" s="5"/>
      <c r="AA351" s="5"/>
      <c r="AB351" s="7"/>
      <c r="AC351" s="9">
        <f>IF(OR(AB351="",M351=""),"",IF(AB351&gt;M351*1.25,"Au-delà de 125 % In",IF(AB351&lt;M351*0.9,"En dessous de In","OK")))</f>
      </c>
      <c r="AD351" s="5"/>
      <c r="AE351" s="5"/>
      <c r="AF351" s="8"/>
      <c r="AG351" s="8"/>
      <c r="AH351" s="6"/>
      <c r="AI351" s="11">
        <f>IF(OR(AG351="",AH351=""),"",EDATE(AG351,AH351))</f>
      </c>
      <c r="AJ351" s="9">
        <f>IF(AI351="","",IF(AI351&lt;TODAY(),"En retard",IF(AI351-TODAY()&lt;=30,"Dans les 30 jours","OK")))</f>
      </c>
      <c r="AK351" s="5"/>
    </row>
    <row r="352">
      <c r="A352" s="5"/>
      <c r="B352" s="5"/>
      <c r="C352" s="5"/>
      <c r="D352" s="5"/>
      <c r="E352" s="5"/>
      <c r="F352" s="5"/>
      <c r="G352" s="5"/>
      <c r="H352" s="5"/>
      <c r="I352" s="7"/>
      <c r="J352" s="5"/>
      <c r="K352" s="10">
        <f>IF(I352="","",IF(J352="HP",ROUND(I352*0.7457,2),IF(J352="ch",ROUND(I352*0.7355,2),I352)))</f>
      </c>
      <c r="L352" s="5"/>
      <c r="M352" s="7"/>
      <c r="N352" s="5"/>
      <c r="O352" s="6"/>
      <c r="P352" s="9">
        <f>IF(OR(O352="",N352=""),"",2*INT(60*N352/O352))</f>
      </c>
      <c r="Q352" s="5"/>
      <c r="R352" s="5"/>
      <c r="S352" s="5"/>
      <c r="T352" s="5"/>
      <c r="U352" s="5"/>
      <c r="V352" s="5"/>
      <c r="W352" s="7"/>
      <c r="X352" s="5"/>
      <c r="Y352" s="5"/>
      <c r="Z352" s="5"/>
      <c r="AA352" s="5"/>
      <c r="AB352" s="7"/>
      <c r="AC352" s="9">
        <f>IF(OR(AB352="",M352=""),"",IF(AB352&gt;M352*1.25,"Au-delà de 125 % In",IF(AB352&lt;M352*0.9,"En dessous de In","OK")))</f>
      </c>
      <c r="AD352" s="5"/>
      <c r="AE352" s="5"/>
      <c r="AF352" s="8"/>
      <c r="AG352" s="8"/>
      <c r="AH352" s="6"/>
      <c r="AI352" s="11">
        <f>IF(OR(AG352="",AH352=""),"",EDATE(AG352,AH352))</f>
      </c>
      <c r="AJ352" s="9">
        <f>IF(AI352="","",IF(AI352&lt;TODAY(),"En retard",IF(AI352-TODAY()&lt;=30,"Dans les 30 jours","OK")))</f>
      </c>
      <c r="AK352" s="5"/>
    </row>
    <row r="353">
      <c r="A353" s="5"/>
      <c r="B353" s="5"/>
      <c r="C353" s="5"/>
      <c r="D353" s="5"/>
      <c r="E353" s="5"/>
      <c r="F353" s="5"/>
      <c r="G353" s="5"/>
      <c r="H353" s="5"/>
      <c r="I353" s="7"/>
      <c r="J353" s="5"/>
      <c r="K353" s="10">
        <f>IF(I353="","",IF(J353="HP",ROUND(I353*0.7457,2),IF(J353="ch",ROUND(I353*0.7355,2),I353)))</f>
      </c>
      <c r="L353" s="5"/>
      <c r="M353" s="7"/>
      <c r="N353" s="5"/>
      <c r="O353" s="6"/>
      <c r="P353" s="9">
        <f>IF(OR(O353="",N353=""),"",2*INT(60*N353/O353))</f>
      </c>
      <c r="Q353" s="5"/>
      <c r="R353" s="5"/>
      <c r="S353" s="5"/>
      <c r="T353" s="5"/>
      <c r="U353" s="5"/>
      <c r="V353" s="5"/>
      <c r="W353" s="7"/>
      <c r="X353" s="5"/>
      <c r="Y353" s="5"/>
      <c r="Z353" s="5"/>
      <c r="AA353" s="5"/>
      <c r="AB353" s="7"/>
      <c r="AC353" s="9">
        <f>IF(OR(AB353="",M353=""),"",IF(AB353&gt;M353*1.25,"Au-delà de 125 % In",IF(AB353&lt;M353*0.9,"En dessous de In","OK")))</f>
      </c>
      <c r="AD353" s="5"/>
      <c r="AE353" s="5"/>
      <c r="AF353" s="8"/>
      <c r="AG353" s="8"/>
      <c r="AH353" s="6"/>
      <c r="AI353" s="11">
        <f>IF(OR(AG353="",AH353=""),"",EDATE(AG353,AH353))</f>
      </c>
      <c r="AJ353" s="9">
        <f>IF(AI353="","",IF(AI353&lt;TODAY(),"En retard",IF(AI353-TODAY()&lt;=30,"Dans les 30 jours","OK")))</f>
      </c>
      <c r="AK353" s="5"/>
    </row>
    <row r="354">
      <c r="A354" s="5"/>
      <c r="B354" s="5"/>
      <c r="C354" s="5"/>
      <c r="D354" s="5"/>
      <c r="E354" s="5"/>
      <c r="F354" s="5"/>
      <c r="G354" s="5"/>
      <c r="H354" s="5"/>
      <c r="I354" s="7"/>
      <c r="J354" s="5"/>
      <c r="K354" s="10">
        <f>IF(I354="","",IF(J354="HP",ROUND(I354*0.7457,2),IF(J354="ch",ROUND(I354*0.7355,2),I354)))</f>
      </c>
      <c r="L354" s="5"/>
      <c r="M354" s="7"/>
      <c r="N354" s="5"/>
      <c r="O354" s="6"/>
      <c r="P354" s="9">
        <f>IF(OR(O354="",N354=""),"",2*INT(60*N354/O354))</f>
      </c>
      <c r="Q354" s="5"/>
      <c r="R354" s="5"/>
      <c r="S354" s="5"/>
      <c r="T354" s="5"/>
      <c r="U354" s="5"/>
      <c r="V354" s="5"/>
      <c r="W354" s="7"/>
      <c r="X354" s="5"/>
      <c r="Y354" s="5"/>
      <c r="Z354" s="5"/>
      <c r="AA354" s="5"/>
      <c r="AB354" s="7"/>
      <c r="AC354" s="9">
        <f>IF(OR(AB354="",M354=""),"",IF(AB354&gt;M354*1.25,"Au-delà de 125 % In",IF(AB354&lt;M354*0.9,"En dessous de In","OK")))</f>
      </c>
      <c r="AD354" s="5"/>
      <c r="AE354" s="5"/>
      <c r="AF354" s="8"/>
      <c r="AG354" s="8"/>
      <c r="AH354" s="6"/>
      <c r="AI354" s="11">
        <f>IF(OR(AG354="",AH354=""),"",EDATE(AG354,AH354))</f>
      </c>
      <c r="AJ354" s="9">
        <f>IF(AI354="","",IF(AI354&lt;TODAY(),"En retard",IF(AI354-TODAY()&lt;=30,"Dans les 30 jours","OK")))</f>
      </c>
      <c r="AK354" s="5"/>
    </row>
    <row r="355">
      <c r="A355" s="5"/>
      <c r="B355" s="5"/>
      <c r="C355" s="5"/>
      <c r="D355" s="5"/>
      <c r="E355" s="5"/>
      <c r="F355" s="5"/>
      <c r="G355" s="5"/>
      <c r="H355" s="5"/>
      <c r="I355" s="7"/>
      <c r="J355" s="5"/>
      <c r="K355" s="10">
        <f>IF(I355="","",IF(J355="HP",ROUND(I355*0.7457,2),IF(J355="ch",ROUND(I355*0.7355,2),I355)))</f>
      </c>
      <c r="L355" s="5"/>
      <c r="M355" s="7"/>
      <c r="N355" s="5"/>
      <c r="O355" s="6"/>
      <c r="P355" s="9">
        <f>IF(OR(O355="",N355=""),"",2*INT(60*N355/O355))</f>
      </c>
      <c r="Q355" s="5"/>
      <c r="R355" s="5"/>
      <c r="S355" s="5"/>
      <c r="T355" s="5"/>
      <c r="U355" s="5"/>
      <c r="V355" s="5"/>
      <c r="W355" s="7"/>
      <c r="X355" s="5"/>
      <c r="Y355" s="5"/>
      <c r="Z355" s="5"/>
      <c r="AA355" s="5"/>
      <c r="AB355" s="7"/>
      <c r="AC355" s="9">
        <f>IF(OR(AB355="",M355=""),"",IF(AB355&gt;M355*1.25,"Au-delà de 125 % In",IF(AB355&lt;M355*0.9,"En dessous de In","OK")))</f>
      </c>
      <c r="AD355" s="5"/>
      <c r="AE355" s="5"/>
      <c r="AF355" s="8"/>
      <c r="AG355" s="8"/>
      <c r="AH355" s="6"/>
      <c r="AI355" s="11">
        <f>IF(OR(AG355="",AH355=""),"",EDATE(AG355,AH355))</f>
      </c>
      <c r="AJ355" s="9">
        <f>IF(AI355="","",IF(AI355&lt;TODAY(),"En retard",IF(AI355-TODAY()&lt;=30,"Dans les 30 jours","OK")))</f>
      </c>
      <c r="AK355" s="5"/>
    </row>
    <row r="356">
      <c r="A356" s="5"/>
      <c r="B356" s="5"/>
      <c r="C356" s="5"/>
      <c r="D356" s="5"/>
      <c r="E356" s="5"/>
      <c r="F356" s="5"/>
      <c r="G356" s="5"/>
      <c r="H356" s="5"/>
      <c r="I356" s="7"/>
      <c r="J356" s="5"/>
      <c r="K356" s="10">
        <f>IF(I356="","",IF(J356="HP",ROUND(I356*0.7457,2),IF(J356="ch",ROUND(I356*0.7355,2),I356)))</f>
      </c>
      <c r="L356" s="5"/>
      <c r="M356" s="7"/>
      <c r="N356" s="5"/>
      <c r="O356" s="6"/>
      <c r="P356" s="9">
        <f>IF(OR(O356="",N356=""),"",2*INT(60*N356/O356))</f>
      </c>
      <c r="Q356" s="5"/>
      <c r="R356" s="5"/>
      <c r="S356" s="5"/>
      <c r="T356" s="5"/>
      <c r="U356" s="5"/>
      <c r="V356" s="5"/>
      <c r="W356" s="7"/>
      <c r="X356" s="5"/>
      <c r="Y356" s="5"/>
      <c r="Z356" s="5"/>
      <c r="AA356" s="5"/>
      <c r="AB356" s="7"/>
      <c r="AC356" s="9">
        <f>IF(OR(AB356="",M356=""),"",IF(AB356&gt;M356*1.25,"Au-delà de 125 % In",IF(AB356&lt;M356*0.9,"En dessous de In","OK")))</f>
      </c>
      <c r="AD356" s="5"/>
      <c r="AE356" s="5"/>
      <c r="AF356" s="8"/>
      <c r="AG356" s="8"/>
      <c r="AH356" s="6"/>
      <c r="AI356" s="11">
        <f>IF(OR(AG356="",AH356=""),"",EDATE(AG356,AH356))</f>
      </c>
      <c r="AJ356" s="9">
        <f>IF(AI356="","",IF(AI356&lt;TODAY(),"En retard",IF(AI356-TODAY()&lt;=30,"Dans les 30 jours","OK")))</f>
      </c>
      <c r="AK356" s="5"/>
    </row>
    <row r="357">
      <c r="A357" s="5"/>
      <c r="B357" s="5"/>
      <c r="C357" s="5"/>
      <c r="D357" s="5"/>
      <c r="E357" s="5"/>
      <c r="F357" s="5"/>
      <c r="G357" s="5"/>
      <c r="H357" s="5"/>
      <c r="I357" s="7"/>
      <c r="J357" s="5"/>
      <c r="K357" s="10">
        <f>IF(I357="","",IF(J357="HP",ROUND(I357*0.7457,2),IF(J357="ch",ROUND(I357*0.7355,2),I357)))</f>
      </c>
      <c r="L357" s="5"/>
      <c r="M357" s="7"/>
      <c r="N357" s="5"/>
      <c r="O357" s="6"/>
      <c r="P357" s="9">
        <f>IF(OR(O357="",N357=""),"",2*INT(60*N357/O357))</f>
      </c>
      <c r="Q357" s="5"/>
      <c r="R357" s="5"/>
      <c r="S357" s="5"/>
      <c r="T357" s="5"/>
      <c r="U357" s="5"/>
      <c r="V357" s="5"/>
      <c r="W357" s="7"/>
      <c r="X357" s="5"/>
      <c r="Y357" s="5"/>
      <c r="Z357" s="5"/>
      <c r="AA357" s="5"/>
      <c r="AB357" s="7"/>
      <c r="AC357" s="9">
        <f>IF(OR(AB357="",M357=""),"",IF(AB357&gt;M357*1.25,"Au-delà de 125 % In",IF(AB357&lt;M357*0.9,"En dessous de In","OK")))</f>
      </c>
      <c r="AD357" s="5"/>
      <c r="AE357" s="5"/>
      <c r="AF357" s="8"/>
      <c r="AG357" s="8"/>
      <c r="AH357" s="6"/>
      <c r="AI357" s="11">
        <f>IF(OR(AG357="",AH357=""),"",EDATE(AG357,AH357))</f>
      </c>
      <c r="AJ357" s="9">
        <f>IF(AI357="","",IF(AI357&lt;TODAY(),"En retard",IF(AI357-TODAY()&lt;=30,"Dans les 30 jours","OK")))</f>
      </c>
      <c r="AK357" s="5"/>
    </row>
    <row r="358">
      <c r="A358" s="5"/>
      <c r="B358" s="5"/>
      <c r="C358" s="5"/>
      <c r="D358" s="5"/>
      <c r="E358" s="5"/>
      <c r="F358" s="5"/>
      <c r="G358" s="5"/>
      <c r="H358" s="5"/>
      <c r="I358" s="7"/>
      <c r="J358" s="5"/>
      <c r="K358" s="10">
        <f>IF(I358="","",IF(J358="HP",ROUND(I358*0.7457,2),IF(J358="ch",ROUND(I358*0.7355,2),I358)))</f>
      </c>
      <c r="L358" s="5"/>
      <c r="M358" s="7"/>
      <c r="N358" s="5"/>
      <c r="O358" s="6"/>
      <c r="P358" s="9">
        <f>IF(OR(O358="",N358=""),"",2*INT(60*N358/O358))</f>
      </c>
      <c r="Q358" s="5"/>
      <c r="R358" s="5"/>
      <c r="S358" s="5"/>
      <c r="T358" s="5"/>
      <c r="U358" s="5"/>
      <c r="V358" s="5"/>
      <c r="W358" s="7"/>
      <c r="X358" s="5"/>
      <c r="Y358" s="5"/>
      <c r="Z358" s="5"/>
      <c r="AA358" s="5"/>
      <c r="AB358" s="7"/>
      <c r="AC358" s="9">
        <f>IF(OR(AB358="",M358=""),"",IF(AB358&gt;M358*1.25,"Au-delà de 125 % In",IF(AB358&lt;M358*0.9,"En dessous de In","OK")))</f>
      </c>
      <c r="AD358" s="5"/>
      <c r="AE358" s="5"/>
      <c r="AF358" s="8"/>
      <c r="AG358" s="8"/>
      <c r="AH358" s="6"/>
      <c r="AI358" s="11">
        <f>IF(OR(AG358="",AH358=""),"",EDATE(AG358,AH358))</f>
      </c>
      <c r="AJ358" s="9">
        <f>IF(AI358="","",IF(AI358&lt;TODAY(),"En retard",IF(AI358-TODAY()&lt;=30,"Dans les 30 jours","OK")))</f>
      </c>
      <c r="AK358" s="5"/>
    </row>
    <row r="359">
      <c r="A359" s="5"/>
      <c r="B359" s="5"/>
      <c r="C359" s="5"/>
      <c r="D359" s="5"/>
      <c r="E359" s="5"/>
      <c r="F359" s="5"/>
      <c r="G359" s="5"/>
      <c r="H359" s="5"/>
      <c r="I359" s="7"/>
      <c r="J359" s="5"/>
      <c r="K359" s="10">
        <f>IF(I359="","",IF(J359="HP",ROUND(I359*0.7457,2),IF(J359="ch",ROUND(I359*0.7355,2),I359)))</f>
      </c>
      <c r="L359" s="5"/>
      <c r="M359" s="7"/>
      <c r="N359" s="5"/>
      <c r="O359" s="6"/>
      <c r="P359" s="9">
        <f>IF(OR(O359="",N359=""),"",2*INT(60*N359/O359))</f>
      </c>
      <c r="Q359" s="5"/>
      <c r="R359" s="5"/>
      <c r="S359" s="5"/>
      <c r="T359" s="5"/>
      <c r="U359" s="5"/>
      <c r="V359" s="5"/>
      <c r="W359" s="7"/>
      <c r="X359" s="5"/>
      <c r="Y359" s="5"/>
      <c r="Z359" s="5"/>
      <c r="AA359" s="5"/>
      <c r="AB359" s="7"/>
      <c r="AC359" s="9">
        <f>IF(OR(AB359="",M359=""),"",IF(AB359&gt;M359*1.25,"Au-delà de 125 % In",IF(AB359&lt;M359*0.9,"En dessous de In","OK")))</f>
      </c>
      <c r="AD359" s="5"/>
      <c r="AE359" s="5"/>
      <c r="AF359" s="8"/>
      <c r="AG359" s="8"/>
      <c r="AH359" s="6"/>
      <c r="AI359" s="11">
        <f>IF(OR(AG359="",AH359=""),"",EDATE(AG359,AH359))</f>
      </c>
      <c r="AJ359" s="9">
        <f>IF(AI359="","",IF(AI359&lt;TODAY(),"En retard",IF(AI359-TODAY()&lt;=30,"Dans les 30 jours","OK")))</f>
      </c>
      <c r="AK359" s="5"/>
    </row>
    <row r="360">
      <c r="A360" s="5"/>
      <c r="B360" s="5"/>
      <c r="C360" s="5"/>
      <c r="D360" s="5"/>
      <c r="E360" s="5"/>
      <c r="F360" s="5"/>
      <c r="G360" s="5"/>
      <c r="H360" s="5"/>
      <c r="I360" s="7"/>
      <c r="J360" s="5"/>
      <c r="K360" s="10">
        <f>IF(I360="","",IF(J360="HP",ROUND(I360*0.7457,2),IF(J360="ch",ROUND(I360*0.7355,2),I360)))</f>
      </c>
      <c r="L360" s="5"/>
      <c r="M360" s="7"/>
      <c r="N360" s="5"/>
      <c r="O360" s="6"/>
      <c r="P360" s="9">
        <f>IF(OR(O360="",N360=""),"",2*INT(60*N360/O360))</f>
      </c>
      <c r="Q360" s="5"/>
      <c r="R360" s="5"/>
      <c r="S360" s="5"/>
      <c r="T360" s="5"/>
      <c r="U360" s="5"/>
      <c r="V360" s="5"/>
      <c r="W360" s="7"/>
      <c r="X360" s="5"/>
      <c r="Y360" s="5"/>
      <c r="Z360" s="5"/>
      <c r="AA360" s="5"/>
      <c r="AB360" s="7"/>
      <c r="AC360" s="9">
        <f>IF(OR(AB360="",M360=""),"",IF(AB360&gt;M360*1.25,"Au-delà de 125 % In",IF(AB360&lt;M360*0.9,"En dessous de In","OK")))</f>
      </c>
      <c r="AD360" s="5"/>
      <c r="AE360" s="5"/>
      <c r="AF360" s="8"/>
      <c r="AG360" s="8"/>
      <c r="AH360" s="6"/>
      <c r="AI360" s="11">
        <f>IF(OR(AG360="",AH360=""),"",EDATE(AG360,AH360))</f>
      </c>
      <c r="AJ360" s="9">
        <f>IF(AI360="","",IF(AI360&lt;TODAY(),"En retard",IF(AI360-TODAY()&lt;=30,"Dans les 30 jours","OK")))</f>
      </c>
      <c r="AK360" s="5"/>
    </row>
    <row r="361">
      <c r="A361" s="5"/>
      <c r="B361" s="5"/>
      <c r="C361" s="5"/>
      <c r="D361" s="5"/>
      <c r="E361" s="5"/>
      <c r="F361" s="5"/>
      <c r="G361" s="5"/>
      <c r="H361" s="5"/>
      <c r="I361" s="7"/>
      <c r="J361" s="5"/>
      <c r="K361" s="10">
        <f>IF(I361="","",IF(J361="HP",ROUND(I361*0.7457,2),IF(J361="ch",ROUND(I361*0.7355,2),I361)))</f>
      </c>
      <c r="L361" s="5"/>
      <c r="M361" s="7"/>
      <c r="N361" s="5"/>
      <c r="O361" s="6"/>
      <c r="P361" s="9">
        <f>IF(OR(O361="",N361=""),"",2*INT(60*N361/O361))</f>
      </c>
      <c r="Q361" s="5"/>
      <c r="R361" s="5"/>
      <c r="S361" s="5"/>
      <c r="T361" s="5"/>
      <c r="U361" s="5"/>
      <c r="V361" s="5"/>
      <c r="W361" s="7"/>
      <c r="X361" s="5"/>
      <c r="Y361" s="5"/>
      <c r="Z361" s="5"/>
      <c r="AA361" s="5"/>
      <c r="AB361" s="7"/>
      <c r="AC361" s="9">
        <f>IF(OR(AB361="",M361=""),"",IF(AB361&gt;M361*1.25,"Au-delà de 125 % In",IF(AB361&lt;M361*0.9,"En dessous de In","OK")))</f>
      </c>
      <c r="AD361" s="5"/>
      <c r="AE361" s="5"/>
      <c r="AF361" s="8"/>
      <c r="AG361" s="8"/>
      <c r="AH361" s="6"/>
      <c r="AI361" s="11">
        <f>IF(OR(AG361="",AH361=""),"",EDATE(AG361,AH361))</f>
      </c>
      <c r="AJ361" s="9">
        <f>IF(AI361="","",IF(AI361&lt;TODAY(),"En retard",IF(AI361-TODAY()&lt;=30,"Dans les 30 jours","OK")))</f>
      </c>
      <c r="AK361" s="5"/>
    </row>
    <row r="362">
      <c r="A362" s="5"/>
      <c r="B362" s="5"/>
      <c r="C362" s="5"/>
      <c r="D362" s="5"/>
      <c r="E362" s="5"/>
      <c r="F362" s="5"/>
      <c r="G362" s="5"/>
      <c r="H362" s="5"/>
      <c r="I362" s="7"/>
      <c r="J362" s="5"/>
      <c r="K362" s="10">
        <f>IF(I362="","",IF(J362="HP",ROUND(I362*0.7457,2),IF(J362="ch",ROUND(I362*0.7355,2),I362)))</f>
      </c>
      <c r="L362" s="5"/>
      <c r="M362" s="7"/>
      <c r="N362" s="5"/>
      <c r="O362" s="6"/>
      <c r="P362" s="9">
        <f>IF(OR(O362="",N362=""),"",2*INT(60*N362/O362))</f>
      </c>
      <c r="Q362" s="5"/>
      <c r="R362" s="5"/>
      <c r="S362" s="5"/>
      <c r="T362" s="5"/>
      <c r="U362" s="5"/>
      <c r="V362" s="5"/>
      <c r="W362" s="7"/>
      <c r="X362" s="5"/>
      <c r="Y362" s="5"/>
      <c r="Z362" s="5"/>
      <c r="AA362" s="5"/>
      <c r="AB362" s="7"/>
      <c r="AC362" s="9">
        <f>IF(OR(AB362="",M362=""),"",IF(AB362&gt;M362*1.25,"Au-delà de 125 % In",IF(AB362&lt;M362*0.9,"En dessous de In","OK")))</f>
      </c>
      <c r="AD362" s="5"/>
      <c r="AE362" s="5"/>
      <c r="AF362" s="8"/>
      <c r="AG362" s="8"/>
      <c r="AH362" s="6"/>
      <c r="AI362" s="11">
        <f>IF(OR(AG362="",AH362=""),"",EDATE(AG362,AH362))</f>
      </c>
      <c r="AJ362" s="9">
        <f>IF(AI362="","",IF(AI362&lt;TODAY(),"En retard",IF(AI362-TODAY()&lt;=30,"Dans les 30 jours","OK")))</f>
      </c>
      <c r="AK362" s="5"/>
    </row>
    <row r="363">
      <c r="A363" s="5"/>
      <c r="B363" s="5"/>
      <c r="C363" s="5"/>
      <c r="D363" s="5"/>
      <c r="E363" s="5"/>
      <c r="F363" s="5"/>
      <c r="G363" s="5"/>
      <c r="H363" s="5"/>
      <c r="I363" s="7"/>
      <c r="J363" s="5"/>
      <c r="K363" s="10">
        <f>IF(I363="","",IF(J363="HP",ROUND(I363*0.7457,2),IF(J363="ch",ROUND(I363*0.7355,2),I363)))</f>
      </c>
      <c r="L363" s="5"/>
      <c r="M363" s="7"/>
      <c r="N363" s="5"/>
      <c r="O363" s="6"/>
      <c r="P363" s="9">
        <f>IF(OR(O363="",N363=""),"",2*INT(60*N363/O363))</f>
      </c>
      <c r="Q363" s="5"/>
      <c r="R363" s="5"/>
      <c r="S363" s="5"/>
      <c r="T363" s="5"/>
      <c r="U363" s="5"/>
      <c r="V363" s="5"/>
      <c r="W363" s="7"/>
      <c r="X363" s="5"/>
      <c r="Y363" s="5"/>
      <c r="Z363" s="5"/>
      <c r="AA363" s="5"/>
      <c r="AB363" s="7"/>
      <c r="AC363" s="9">
        <f>IF(OR(AB363="",M363=""),"",IF(AB363&gt;M363*1.25,"Au-delà de 125 % In",IF(AB363&lt;M363*0.9,"En dessous de In","OK")))</f>
      </c>
      <c r="AD363" s="5"/>
      <c r="AE363" s="5"/>
      <c r="AF363" s="8"/>
      <c r="AG363" s="8"/>
      <c r="AH363" s="6"/>
      <c r="AI363" s="11">
        <f>IF(OR(AG363="",AH363=""),"",EDATE(AG363,AH363))</f>
      </c>
      <c r="AJ363" s="9">
        <f>IF(AI363="","",IF(AI363&lt;TODAY(),"En retard",IF(AI363-TODAY()&lt;=30,"Dans les 30 jours","OK")))</f>
      </c>
      <c r="AK363" s="5"/>
    </row>
    <row r="364">
      <c r="A364" s="5"/>
      <c r="B364" s="5"/>
      <c r="C364" s="5"/>
      <c r="D364" s="5"/>
      <c r="E364" s="5"/>
      <c r="F364" s="5"/>
      <c r="G364" s="5"/>
      <c r="H364" s="5"/>
      <c r="I364" s="7"/>
      <c r="J364" s="5"/>
      <c r="K364" s="10">
        <f>IF(I364="","",IF(J364="HP",ROUND(I364*0.7457,2),IF(J364="ch",ROUND(I364*0.7355,2),I364)))</f>
      </c>
      <c r="L364" s="5"/>
      <c r="M364" s="7"/>
      <c r="N364" s="5"/>
      <c r="O364" s="6"/>
      <c r="P364" s="9">
        <f>IF(OR(O364="",N364=""),"",2*INT(60*N364/O364))</f>
      </c>
      <c r="Q364" s="5"/>
      <c r="R364" s="5"/>
      <c r="S364" s="5"/>
      <c r="T364" s="5"/>
      <c r="U364" s="5"/>
      <c r="V364" s="5"/>
      <c r="W364" s="7"/>
      <c r="X364" s="5"/>
      <c r="Y364" s="5"/>
      <c r="Z364" s="5"/>
      <c r="AA364" s="5"/>
      <c r="AB364" s="7"/>
      <c r="AC364" s="9">
        <f>IF(OR(AB364="",M364=""),"",IF(AB364&gt;M364*1.25,"Au-delà de 125 % In",IF(AB364&lt;M364*0.9,"En dessous de In","OK")))</f>
      </c>
      <c r="AD364" s="5"/>
      <c r="AE364" s="5"/>
      <c r="AF364" s="8"/>
      <c r="AG364" s="8"/>
      <c r="AH364" s="6"/>
      <c r="AI364" s="11">
        <f>IF(OR(AG364="",AH364=""),"",EDATE(AG364,AH364))</f>
      </c>
      <c r="AJ364" s="9">
        <f>IF(AI364="","",IF(AI364&lt;TODAY(),"En retard",IF(AI364-TODAY()&lt;=30,"Dans les 30 jours","OK")))</f>
      </c>
      <c r="AK364" s="5"/>
    </row>
    <row r="365">
      <c r="A365" s="5"/>
      <c r="B365" s="5"/>
      <c r="C365" s="5"/>
      <c r="D365" s="5"/>
      <c r="E365" s="5"/>
      <c r="F365" s="5"/>
      <c r="G365" s="5"/>
      <c r="H365" s="5"/>
      <c r="I365" s="7"/>
      <c r="J365" s="5"/>
      <c r="K365" s="10">
        <f>IF(I365="","",IF(J365="HP",ROUND(I365*0.7457,2),IF(J365="ch",ROUND(I365*0.7355,2),I365)))</f>
      </c>
      <c r="L365" s="5"/>
      <c r="M365" s="7"/>
      <c r="N365" s="5"/>
      <c r="O365" s="6"/>
      <c r="P365" s="9">
        <f>IF(OR(O365="",N365=""),"",2*INT(60*N365/O365))</f>
      </c>
      <c r="Q365" s="5"/>
      <c r="R365" s="5"/>
      <c r="S365" s="5"/>
      <c r="T365" s="5"/>
      <c r="U365" s="5"/>
      <c r="V365" s="5"/>
      <c r="W365" s="7"/>
      <c r="X365" s="5"/>
      <c r="Y365" s="5"/>
      <c r="Z365" s="5"/>
      <c r="AA365" s="5"/>
      <c r="AB365" s="7"/>
      <c r="AC365" s="9">
        <f>IF(OR(AB365="",M365=""),"",IF(AB365&gt;M365*1.25,"Au-delà de 125 % In",IF(AB365&lt;M365*0.9,"En dessous de In","OK")))</f>
      </c>
      <c r="AD365" s="5"/>
      <c r="AE365" s="5"/>
      <c r="AF365" s="8"/>
      <c r="AG365" s="8"/>
      <c r="AH365" s="6"/>
      <c r="AI365" s="11">
        <f>IF(OR(AG365="",AH365=""),"",EDATE(AG365,AH365))</f>
      </c>
      <c r="AJ365" s="9">
        <f>IF(AI365="","",IF(AI365&lt;TODAY(),"En retard",IF(AI365-TODAY()&lt;=30,"Dans les 30 jours","OK")))</f>
      </c>
      <c r="AK365" s="5"/>
    </row>
    <row r="366">
      <c r="A366" s="5"/>
      <c r="B366" s="5"/>
      <c r="C366" s="5"/>
      <c r="D366" s="5"/>
      <c r="E366" s="5"/>
      <c r="F366" s="5"/>
      <c r="G366" s="5"/>
      <c r="H366" s="5"/>
      <c r="I366" s="7"/>
      <c r="J366" s="5"/>
      <c r="K366" s="10">
        <f>IF(I366="","",IF(J366="HP",ROUND(I366*0.7457,2),IF(J366="ch",ROUND(I366*0.7355,2),I366)))</f>
      </c>
      <c r="L366" s="5"/>
      <c r="M366" s="7"/>
      <c r="N366" s="5"/>
      <c r="O366" s="6"/>
      <c r="P366" s="9">
        <f>IF(OR(O366="",N366=""),"",2*INT(60*N366/O366))</f>
      </c>
      <c r="Q366" s="5"/>
      <c r="R366" s="5"/>
      <c r="S366" s="5"/>
      <c r="T366" s="5"/>
      <c r="U366" s="5"/>
      <c r="V366" s="5"/>
      <c r="W366" s="7"/>
      <c r="X366" s="5"/>
      <c r="Y366" s="5"/>
      <c r="Z366" s="5"/>
      <c r="AA366" s="5"/>
      <c r="AB366" s="7"/>
      <c r="AC366" s="9">
        <f>IF(OR(AB366="",M366=""),"",IF(AB366&gt;M366*1.25,"Au-delà de 125 % In",IF(AB366&lt;M366*0.9,"En dessous de In","OK")))</f>
      </c>
      <c r="AD366" s="5"/>
      <c r="AE366" s="5"/>
      <c r="AF366" s="8"/>
      <c r="AG366" s="8"/>
      <c r="AH366" s="6"/>
      <c r="AI366" s="11">
        <f>IF(OR(AG366="",AH366=""),"",EDATE(AG366,AH366))</f>
      </c>
      <c r="AJ366" s="9">
        <f>IF(AI366="","",IF(AI366&lt;TODAY(),"En retard",IF(AI366-TODAY()&lt;=30,"Dans les 30 jours","OK")))</f>
      </c>
      <c r="AK366" s="5"/>
    </row>
    <row r="367">
      <c r="A367" s="5"/>
      <c r="B367" s="5"/>
      <c r="C367" s="5"/>
      <c r="D367" s="5"/>
      <c r="E367" s="5"/>
      <c r="F367" s="5"/>
      <c r="G367" s="5"/>
      <c r="H367" s="5"/>
      <c r="I367" s="7"/>
      <c r="J367" s="5"/>
      <c r="K367" s="10">
        <f>IF(I367="","",IF(J367="HP",ROUND(I367*0.7457,2),IF(J367="ch",ROUND(I367*0.7355,2),I367)))</f>
      </c>
      <c r="L367" s="5"/>
      <c r="M367" s="7"/>
      <c r="N367" s="5"/>
      <c r="O367" s="6"/>
      <c r="P367" s="9">
        <f>IF(OR(O367="",N367=""),"",2*INT(60*N367/O367))</f>
      </c>
      <c r="Q367" s="5"/>
      <c r="R367" s="5"/>
      <c r="S367" s="5"/>
      <c r="T367" s="5"/>
      <c r="U367" s="5"/>
      <c r="V367" s="5"/>
      <c r="W367" s="7"/>
      <c r="X367" s="5"/>
      <c r="Y367" s="5"/>
      <c r="Z367" s="5"/>
      <c r="AA367" s="5"/>
      <c r="AB367" s="7"/>
      <c r="AC367" s="9">
        <f>IF(OR(AB367="",M367=""),"",IF(AB367&gt;M367*1.25,"Au-delà de 125 % In",IF(AB367&lt;M367*0.9,"En dessous de In","OK")))</f>
      </c>
      <c r="AD367" s="5"/>
      <c r="AE367" s="5"/>
      <c r="AF367" s="8"/>
      <c r="AG367" s="8"/>
      <c r="AH367" s="6"/>
      <c r="AI367" s="11">
        <f>IF(OR(AG367="",AH367=""),"",EDATE(AG367,AH367))</f>
      </c>
      <c r="AJ367" s="9">
        <f>IF(AI367="","",IF(AI367&lt;TODAY(),"En retard",IF(AI367-TODAY()&lt;=30,"Dans les 30 jours","OK")))</f>
      </c>
      <c r="AK367" s="5"/>
    </row>
    <row r="368">
      <c r="A368" s="5"/>
      <c r="B368" s="5"/>
      <c r="C368" s="5"/>
      <c r="D368" s="5"/>
      <c r="E368" s="5"/>
      <c r="F368" s="5"/>
      <c r="G368" s="5"/>
      <c r="H368" s="5"/>
      <c r="I368" s="7"/>
      <c r="J368" s="5"/>
      <c r="K368" s="10">
        <f>IF(I368="","",IF(J368="HP",ROUND(I368*0.7457,2),IF(J368="ch",ROUND(I368*0.7355,2),I368)))</f>
      </c>
      <c r="L368" s="5"/>
      <c r="M368" s="7"/>
      <c r="N368" s="5"/>
      <c r="O368" s="6"/>
      <c r="P368" s="9">
        <f>IF(OR(O368="",N368=""),"",2*INT(60*N368/O368))</f>
      </c>
      <c r="Q368" s="5"/>
      <c r="R368" s="5"/>
      <c r="S368" s="5"/>
      <c r="T368" s="5"/>
      <c r="U368" s="5"/>
      <c r="V368" s="5"/>
      <c r="W368" s="7"/>
      <c r="X368" s="5"/>
      <c r="Y368" s="5"/>
      <c r="Z368" s="5"/>
      <c r="AA368" s="5"/>
      <c r="AB368" s="7"/>
      <c r="AC368" s="9">
        <f>IF(OR(AB368="",M368=""),"",IF(AB368&gt;M368*1.25,"Au-delà de 125 % In",IF(AB368&lt;M368*0.9,"En dessous de In","OK")))</f>
      </c>
      <c r="AD368" s="5"/>
      <c r="AE368" s="5"/>
      <c r="AF368" s="8"/>
      <c r="AG368" s="8"/>
      <c r="AH368" s="6"/>
      <c r="AI368" s="11">
        <f>IF(OR(AG368="",AH368=""),"",EDATE(AG368,AH368))</f>
      </c>
      <c r="AJ368" s="9">
        <f>IF(AI368="","",IF(AI368&lt;TODAY(),"En retard",IF(AI368-TODAY()&lt;=30,"Dans les 30 jours","OK")))</f>
      </c>
      <c r="AK368" s="5"/>
    </row>
    <row r="369">
      <c r="A369" s="5"/>
      <c r="B369" s="5"/>
      <c r="C369" s="5"/>
      <c r="D369" s="5"/>
      <c r="E369" s="5"/>
      <c r="F369" s="5"/>
      <c r="G369" s="5"/>
      <c r="H369" s="5"/>
      <c r="I369" s="7"/>
      <c r="J369" s="5"/>
      <c r="K369" s="10">
        <f>IF(I369="","",IF(J369="HP",ROUND(I369*0.7457,2),IF(J369="ch",ROUND(I369*0.7355,2),I369)))</f>
      </c>
      <c r="L369" s="5"/>
      <c r="M369" s="7"/>
      <c r="N369" s="5"/>
      <c r="O369" s="6"/>
      <c r="P369" s="9">
        <f>IF(OR(O369="",N369=""),"",2*INT(60*N369/O369))</f>
      </c>
      <c r="Q369" s="5"/>
      <c r="R369" s="5"/>
      <c r="S369" s="5"/>
      <c r="T369" s="5"/>
      <c r="U369" s="5"/>
      <c r="V369" s="5"/>
      <c r="W369" s="7"/>
      <c r="X369" s="5"/>
      <c r="Y369" s="5"/>
      <c r="Z369" s="5"/>
      <c r="AA369" s="5"/>
      <c r="AB369" s="7"/>
      <c r="AC369" s="9">
        <f>IF(OR(AB369="",M369=""),"",IF(AB369&gt;M369*1.25,"Au-delà de 125 % In",IF(AB369&lt;M369*0.9,"En dessous de In","OK")))</f>
      </c>
      <c r="AD369" s="5"/>
      <c r="AE369" s="5"/>
      <c r="AF369" s="8"/>
      <c r="AG369" s="8"/>
      <c r="AH369" s="6"/>
      <c r="AI369" s="11">
        <f>IF(OR(AG369="",AH369=""),"",EDATE(AG369,AH369))</f>
      </c>
      <c r="AJ369" s="9">
        <f>IF(AI369="","",IF(AI369&lt;TODAY(),"En retard",IF(AI369-TODAY()&lt;=30,"Dans les 30 jours","OK")))</f>
      </c>
      <c r="AK369" s="5"/>
    </row>
    <row r="370">
      <c r="A370" s="5"/>
      <c r="B370" s="5"/>
      <c r="C370" s="5"/>
      <c r="D370" s="5"/>
      <c r="E370" s="5"/>
      <c r="F370" s="5"/>
      <c r="G370" s="5"/>
      <c r="H370" s="5"/>
      <c r="I370" s="7"/>
      <c r="J370" s="5"/>
      <c r="K370" s="10">
        <f>IF(I370="","",IF(J370="HP",ROUND(I370*0.7457,2),IF(J370="ch",ROUND(I370*0.7355,2),I370)))</f>
      </c>
      <c r="L370" s="5"/>
      <c r="M370" s="7"/>
      <c r="N370" s="5"/>
      <c r="O370" s="6"/>
      <c r="P370" s="9">
        <f>IF(OR(O370="",N370=""),"",2*INT(60*N370/O370))</f>
      </c>
      <c r="Q370" s="5"/>
      <c r="R370" s="5"/>
      <c r="S370" s="5"/>
      <c r="T370" s="5"/>
      <c r="U370" s="5"/>
      <c r="V370" s="5"/>
      <c r="W370" s="7"/>
      <c r="X370" s="5"/>
      <c r="Y370" s="5"/>
      <c r="Z370" s="5"/>
      <c r="AA370" s="5"/>
      <c r="AB370" s="7"/>
      <c r="AC370" s="9">
        <f>IF(OR(AB370="",M370=""),"",IF(AB370&gt;M370*1.25,"Au-delà de 125 % In",IF(AB370&lt;M370*0.9,"En dessous de In","OK")))</f>
      </c>
      <c r="AD370" s="5"/>
      <c r="AE370" s="5"/>
      <c r="AF370" s="8"/>
      <c r="AG370" s="8"/>
      <c r="AH370" s="6"/>
      <c r="AI370" s="11">
        <f>IF(OR(AG370="",AH370=""),"",EDATE(AG370,AH370))</f>
      </c>
      <c r="AJ370" s="9">
        <f>IF(AI370="","",IF(AI370&lt;TODAY(),"En retard",IF(AI370-TODAY()&lt;=30,"Dans les 30 jours","OK")))</f>
      </c>
      <c r="AK370" s="5"/>
    </row>
    <row r="371">
      <c r="A371" s="5"/>
      <c r="B371" s="5"/>
      <c r="C371" s="5"/>
      <c r="D371" s="5"/>
      <c r="E371" s="5"/>
      <c r="F371" s="5"/>
      <c r="G371" s="5"/>
      <c r="H371" s="5"/>
      <c r="I371" s="7"/>
      <c r="J371" s="5"/>
      <c r="K371" s="10">
        <f>IF(I371="","",IF(J371="HP",ROUND(I371*0.7457,2),IF(J371="ch",ROUND(I371*0.7355,2),I371)))</f>
      </c>
      <c r="L371" s="5"/>
      <c r="M371" s="7"/>
      <c r="N371" s="5"/>
      <c r="O371" s="6"/>
      <c r="P371" s="9">
        <f>IF(OR(O371="",N371=""),"",2*INT(60*N371/O371))</f>
      </c>
      <c r="Q371" s="5"/>
      <c r="R371" s="5"/>
      <c r="S371" s="5"/>
      <c r="T371" s="5"/>
      <c r="U371" s="5"/>
      <c r="V371" s="5"/>
      <c r="W371" s="7"/>
      <c r="X371" s="5"/>
      <c r="Y371" s="5"/>
      <c r="Z371" s="5"/>
      <c r="AA371" s="5"/>
      <c r="AB371" s="7"/>
      <c r="AC371" s="9">
        <f>IF(OR(AB371="",M371=""),"",IF(AB371&gt;M371*1.25,"Au-delà de 125 % In",IF(AB371&lt;M371*0.9,"En dessous de In","OK")))</f>
      </c>
      <c r="AD371" s="5"/>
      <c r="AE371" s="5"/>
      <c r="AF371" s="8"/>
      <c r="AG371" s="8"/>
      <c r="AH371" s="6"/>
      <c r="AI371" s="11">
        <f>IF(OR(AG371="",AH371=""),"",EDATE(AG371,AH371))</f>
      </c>
      <c r="AJ371" s="9">
        <f>IF(AI371="","",IF(AI371&lt;TODAY(),"En retard",IF(AI371-TODAY()&lt;=30,"Dans les 30 jours","OK")))</f>
      </c>
      <c r="AK371" s="5"/>
    </row>
    <row r="372">
      <c r="A372" s="5"/>
      <c r="B372" s="5"/>
      <c r="C372" s="5"/>
      <c r="D372" s="5"/>
      <c r="E372" s="5"/>
      <c r="F372" s="5"/>
      <c r="G372" s="5"/>
      <c r="H372" s="5"/>
      <c r="I372" s="7"/>
      <c r="J372" s="5"/>
      <c r="K372" s="10">
        <f>IF(I372="","",IF(J372="HP",ROUND(I372*0.7457,2),IF(J372="ch",ROUND(I372*0.7355,2),I372)))</f>
      </c>
      <c r="L372" s="5"/>
      <c r="M372" s="7"/>
      <c r="N372" s="5"/>
      <c r="O372" s="6"/>
      <c r="P372" s="9">
        <f>IF(OR(O372="",N372=""),"",2*INT(60*N372/O372))</f>
      </c>
      <c r="Q372" s="5"/>
      <c r="R372" s="5"/>
      <c r="S372" s="5"/>
      <c r="T372" s="5"/>
      <c r="U372" s="5"/>
      <c r="V372" s="5"/>
      <c r="W372" s="7"/>
      <c r="X372" s="5"/>
      <c r="Y372" s="5"/>
      <c r="Z372" s="5"/>
      <c r="AA372" s="5"/>
      <c r="AB372" s="7"/>
      <c r="AC372" s="9">
        <f>IF(OR(AB372="",M372=""),"",IF(AB372&gt;M372*1.25,"Au-delà de 125 % In",IF(AB372&lt;M372*0.9,"En dessous de In","OK")))</f>
      </c>
      <c r="AD372" s="5"/>
      <c r="AE372" s="5"/>
      <c r="AF372" s="8"/>
      <c r="AG372" s="8"/>
      <c r="AH372" s="6"/>
      <c r="AI372" s="11">
        <f>IF(OR(AG372="",AH372=""),"",EDATE(AG372,AH372))</f>
      </c>
      <c r="AJ372" s="9">
        <f>IF(AI372="","",IF(AI372&lt;TODAY(),"En retard",IF(AI372-TODAY()&lt;=30,"Dans les 30 jours","OK")))</f>
      </c>
      <c r="AK372" s="5"/>
    </row>
    <row r="373">
      <c r="A373" s="5"/>
      <c r="B373" s="5"/>
      <c r="C373" s="5"/>
      <c r="D373" s="5"/>
      <c r="E373" s="5"/>
      <c r="F373" s="5"/>
      <c r="G373" s="5"/>
      <c r="H373" s="5"/>
      <c r="I373" s="7"/>
      <c r="J373" s="5"/>
      <c r="K373" s="10">
        <f>IF(I373="","",IF(J373="HP",ROUND(I373*0.7457,2),IF(J373="ch",ROUND(I373*0.7355,2),I373)))</f>
      </c>
      <c r="L373" s="5"/>
      <c r="M373" s="7"/>
      <c r="N373" s="5"/>
      <c r="O373" s="6"/>
      <c r="P373" s="9">
        <f>IF(OR(O373="",N373=""),"",2*INT(60*N373/O373))</f>
      </c>
      <c r="Q373" s="5"/>
      <c r="R373" s="5"/>
      <c r="S373" s="5"/>
      <c r="T373" s="5"/>
      <c r="U373" s="5"/>
      <c r="V373" s="5"/>
      <c r="W373" s="7"/>
      <c r="X373" s="5"/>
      <c r="Y373" s="5"/>
      <c r="Z373" s="5"/>
      <c r="AA373" s="5"/>
      <c r="AB373" s="7"/>
      <c r="AC373" s="9">
        <f>IF(OR(AB373="",M373=""),"",IF(AB373&gt;M373*1.25,"Au-delà de 125 % In",IF(AB373&lt;M373*0.9,"En dessous de In","OK")))</f>
      </c>
      <c r="AD373" s="5"/>
      <c r="AE373" s="5"/>
      <c r="AF373" s="8"/>
      <c r="AG373" s="8"/>
      <c r="AH373" s="6"/>
      <c r="AI373" s="11">
        <f>IF(OR(AG373="",AH373=""),"",EDATE(AG373,AH373))</f>
      </c>
      <c r="AJ373" s="9">
        <f>IF(AI373="","",IF(AI373&lt;TODAY(),"En retard",IF(AI373-TODAY()&lt;=30,"Dans les 30 jours","OK")))</f>
      </c>
      <c r="AK373" s="5"/>
    </row>
    <row r="374">
      <c r="A374" s="5"/>
      <c r="B374" s="5"/>
      <c r="C374" s="5"/>
      <c r="D374" s="5"/>
      <c r="E374" s="5"/>
      <c r="F374" s="5"/>
      <c r="G374" s="5"/>
      <c r="H374" s="5"/>
      <c r="I374" s="7"/>
      <c r="J374" s="5"/>
      <c r="K374" s="10">
        <f>IF(I374="","",IF(J374="HP",ROUND(I374*0.7457,2),IF(J374="ch",ROUND(I374*0.7355,2),I374)))</f>
      </c>
      <c r="L374" s="5"/>
      <c r="M374" s="7"/>
      <c r="N374" s="5"/>
      <c r="O374" s="6"/>
      <c r="P374" s="9">
        <f>IF(OR(O374="",N374=""),"",2*INT(60*N374/O374))</f>
      </c>
      <c r="Q374" s="5"/>
      <c r="R374" s="5"/>
      <c r="S374" s="5"/>
      <c r="T374" s="5"/>
      <c r="U374" s="5"/>
      <c r="V374" s="5"/>
      <c r="W374" s="7"/>
      <c r="X374" s="5"/>
      <c r="Y374" s="5"/>
      <c r="Z374" s="5"/>
      <c r="AA374" s="5"/>
      <c r="AB374" s="7"/>
      <c r="AC374" s="9">
        <f>IF(OR(AB374="",M374=""),"",IF(AB374&gt;M374*1.25,"Au-delà de 125 % In",IF(AB374&lt;M374*0.9,"En dessous de In","OK")))</f>
      </c>
      <c r="AD374" s="5"/>
      <c r="AE374" s="5"/>
      <c r="AF374" s="8"/>
      <c r="AG374" s="8"/>
      <c r="AH374" s="6"/>
      <c r="AI374" s="11">
        <f>IF(OR(AG374="",AH374=""),"",EDATE(AG374,AH374))</f>
      </c>
      <c r="AJ374" s="9">
        <f>IF(AI374="","",IF(AI374&lt;TODAY(),"En retard",IF(AI374-TODAY()&lt;=30,"Dans les 30 jours","OK")))</f>
      </c>
      <c r="AK374" s="5"/>
    </row>
    <row r="375">
      <c r="A375" s="5"/>
      <c r="B375" s="5"/>
      <c r="C375" s="5"/>
      <c r="D375" s="5"/>
      <c r="E375" s="5"/>
      <c r="F375" s="5"/>
      <c r="G375" s="5"/>
      <c r="H375" s="5"/>
      <c r="I375" s="7"/>
      <c r="J375" s="5"/>
      <c r="K375" s="10">
        <f>IF(I375="","",IF(J375="HP",ROUND(I375*0.7457,2),IF(J375="ch",ROUND(I375*0.7355,2),I375)))</f>
      </c>
      <c r="L375" s="5"/>
      <c r="M375" s="7"/>
      <c r="N375" s="5"/>
      <c r="O375" s="6"/>
      <c r="P375" s="9">
        <f>IF(OR(O375="",N375=""),"",2*INT(60*N375/O375))</f>
      </c>
      <c r="Q375" s="5"/>
      <c r="R375" s="5"/>
      <c r="S375" s="5"/>
      <c r="T375" s="5"/>
      <c r="U375" s="5"/>
      <c r="V375" s="5"/>
      <c r="W375" s="7"/>
      <c r="X375" s="5"/>
      <c r="Y375" s="5"/>
      <c r="Z375" s="5"/>
      <c r="AA375" s="5"/>
      <c r="AB375" s="7"/>
      <c r="AC375" s="9">
        <f>IF(OR(AB375="",M375=""),"",IF(AB375&gt;M375*1.25,"Au-delà de 125 % In",IF(AB375&lt;M375*0.9,"En dessous de In","OK")))</f>
      </c>
      <c r="AD375" s="5"/>
      <c r="AE375" s="5"/>
      <c r="AF375" s="8"/>
      <c r="AG375" s="8"/>
      <c r="AH375" s="6"/>
      <c r="AI375" s="11">
        <f>IF(OR(AG375="",AH375=""),"",EDATE(AG375,AH375))</f>
      </c>
      <c r="AJ375" s="9">
        <f>IF(AI375="","",IF(AI375&lt;TODAY(),"En retard",IF(AI375-TODAY()&lt;=30,"Dans les 30 jours","OK")))</f>
      </c>
      <c r="AK375" s="5"/>
    </row>
    <row r="376">
      <c r="A376" s="5"/>
      <c r="B376" s="5"/>
      <c r="C376" s="5"/>
      <c r="D376" s="5"/>
      <c r="E376" s="5"/>
      <c r="F376" s="5"/>
      <c r="G376" s="5"/>
      <c r="H376" s="5"/>
      <c r="I376" s="7"/>
      <c r="J376" s="5"/>
      <c r="K376" s="10">
        <f>IF(I376="","",IF(J376="HP",ROUND(I376*0.7457,2),IF(J376="ch",ROUND(I376*0.7355,2),I376)))</f>
      </c>
      <c r="L376" s="5"/>
      <c r="M376" s="7"/>
      <c r="N376" s="5"/>
      <c r="O376" s="6"/>
      <c r="P376" s="9">
        <f>IF(OR(O376="",N376=""),"",2*INT(60*N376/O376))</f>
      </c>
      <c r="Q376" s="5"/>
      <c r="R376" s="5"/>
      <c r="S376" s="5"/>
      <c r="T376" s="5"/>
      <c r="U376" s="5"/>
      <c r="V376" s="5"/>
      <c r="W376" s="7"/>
      <c r="X376" s="5"/>
      <c r="Y376" s="5"/>
      <c r="Z376" s="5"/>
      <c r="AA376" s="5"/>
      <c r="AB376" s="7"/>
      <c r="AC376" s="9">
        <f>IF(OR(AB376="",M376=""),"",IF(AB376&gt;M376*1.25,"Au-delà de 125 % In",IF(AB376&lt;M376*0.9,"En dessous de In","OK")))</f>
      </c>
      <c r="AD376" s="5"/>
      <c r="AE376" s="5"/>
      <c r="AF376" s="8"/>
      <c r="AG376" s="8"/>
      <c r="AH376" s="6"/>
      <c r="AI376" s="11">
        <f>IF(OR(AG376="",AH376=""),"",EDATE(AG376,AH376))</f>
      </c>
      <c r="AJ376" s="9">
        <f>IF(AI376="","",IF(AI376&lt;TODAY(),"En retard",IF(AI376-TODAY()&lt;=30,"Dans les 30 jours","OK")))</f>
      </c>
      <c r="AK376" s="5"/>
    </row>
    <row r="377">
      <c r="A377" s="5"/>
      <c r="B377" s="5"/>
      <c r="C377" s="5"/>
      <c r="D377" s="5"/>
      <c r="E377" s="5"/>
      <c r="F377" s="5"/>
      <c r="G377" s="5"/>
      <c r="H377" s="5"/>
      <c r="I377" s="7"/>
      <c r="J377" s="5"/>
      <c r="K377" s="10">
        <f>IF(I377="","",IF(J377="HP",ROUND(I377*0.7457,2),IF(J377="ch",ROUND(I377*0.7355,2),I377)))</f>
      </c>
      <c r="L377" s="5"/>
      <c r="M377" s="7"/>
      <c r="N377" s="5"/>
      <c r="O377" s="6"/>
      <c r="P377" s="9">
        <f>IF(OR(O377="",N377=""),"",2*INT(60*N377/O377))</f>
      </c>
      <c r="Q377" s="5"/>
      <c r="R377" s="5"/>
      <c r="S377" s="5"/>
      <c r="T377" s="5"/>
      <c r="U377" s="5"/>
      <c r="V377" s="5"/>
      <c r="W377" s="7"/>
      <c r="X377" s="5"/>
      <c r="Y377" s="5"/>
      <c r="Z377" s="5"/>
      <c r="AA377" s="5"/>
      <c r="AB377" s="7"/>
      <c r="AC377" s="9">
        <f>IF(OR(AB377="",M377=""),"",IF(AB377&gt;M377*1.25,"Au-delà de 125 % In",IF(AB377&lt;M377*0.9,"En dessous de In","OK")))</f>
      </c>
      <c r="AD377" s="5"/>
      <c r="AE377" s="5"/>
      <c r="AF377" s="8"/>
      <c r="AG377" s="8"/>
      <c r="AH377" s="6"/>
      <c r="AI377" s="11">
        <f>IF(OR(AG377="",AH377=""),"",EDATE(AG377,AH377))</f>
      </c>
      <c r="AJ377" s="9">
        <f>IF(AI377="","",IF(AI377&lt;TODAY(),"En retard",IF(AI377-TODAY()&lt;=30,"Dans les 30 jours","OK")))</f>
      </c>
      <c r="AK377" s="5"/>
    </row>
    <row r="378">
      <c r="A378" s="5"/>
      <c r="B378" s="5"/>
      <c r="C378" s="5"/>
      <c r="D378" s="5"/>
      <c r="E378" s="5"/>
      <c r="F378" s="5"/>
      <c r="G378" s="5"/>
      <c r="H378" s="5"/>
      <c r="I378" s="7"/>
      <c r="J378" s="5"/>
      <c r="K378" s="10">
        <f>IF(I378="","",IF(J378="HP",ROUND(I378*0.7457,2),IF(J378="ch",ROUND(I378*0.7355,2),I378)))</f>
      </c>
      <c r="L378" s="5"/>
      <c r="M378" s="7"/>
      <c r="N378" s="5"/>
      <c r="O378" s="6"/>
      <c r="P378" s="9">
        <f>IF(OR(O378="",N378=""),"",2*INT(60*N378/O378))</f>
      </c>
      <c r="Q378" s="5"/>
      <c r="R378" s="5"/>
      <c r="S378" s="5"/>
      <c r="T378" s="5"/>
      <c r="U378" s="5"/>
      <c r="V378" s="5"/>
      <c r="W378" s="7"/>
      <c r="X378" s="5"/>
      <c r="Y378" s="5"/>
      <c r="Z378" s="5"/>
      <c r="AA378" s="5"/>
      <c r="AB378" s="7"/>
      <c r="AC378" s="9">
        <f>IF(OR(AB378="",M378=""),"",IF(AB378&gt;M378*1.25,"Au-delà de 125 % In",IF(AB378&lt;M378*0.9,"En dessous de In","OK")))</f>
      </c>
      <c r="AD378" s="5"/>
      <c r="AE378" s="5"/>
      <c r="AF378" s="8"/>
      <c r="AG378" s="8"/>
      <c r="AH378" s="6"/>
      <c r="AI378" s="11">
        <f>IF(OR(AG378="",AH378=""),"",EDATE(AG378,AH378))</f>
      </c>
      <c r="AJ378" s="9">
        <f>IF(AI378="","",IF(AI378&lt;TODAY(),"En retard",IF(AI378-TODAY()&lt;=30,"Dans les 30 jours","OK")))</f>
      </c>
      <c r="AK378" s="5"/>
    </row>
    <row r="379">
      <c r="A379" s="5"/>
      <c r="B379" s="5"/>
      <c r="C379" s="5"/>
      <c r="D379" s="5"/>
      <c r="E379" s="5"/>
      <c r="F379" s="5"/>
      <c r="G379" s="5"/>
      <c r="H379" s="5"/>
      <c r="I379" s="7"/>
      <c r="J379" s="5"/>
      <c r="K379" s="10">
        <f>IF(I379="","",IF(J379="HP",ROUND(I379*0.7457,2),IF(J379="ch",ROUND(I379*0.7355,2),I379)))</f>
      </c>
      <c r="L379" s="5"/>
      <c r="M379" s="7"/>
      <c r="N379" s="5"/>
      <c r="O379" s="6"/>
      <c r="P379" s="9">
        <f>IF(OR(O379="",N379=""),"",2*INT(60*N379/O379))</f>
      </c>
      <c r="Q379" s="5"/>
      <c r="R379" s="5"/>
      <c r="S379" s="5"/>
      <c r="T379" s="5"/>
      <c r="U379" s="5"/>
      <c r="V379" s="5"/>
      <c r="W379" s="7"/>
      <c r="X379" s="5"/>
      <c r="Y379" s="5"/>
      <c r="Z379" s="5"/>
      <c r="AA379" s="5"/>
      <c r="AB379" s="7"/>
      <c r="AC379" s="9">
        <f>IF(OR(AB379="",M379=""),"",IF(AB379&gt;M379*1.25,"Au-delà de 125 % In",IF(AB379&lt;M379*0.9,"En dessous de In","OK")))</f>
      </c>
      <c r="AD379" s="5"/>
      <c r="AE379" s="5"/>
      <c r="AF379" s="8"/>
      <c r="AG379" s="8"/>
      <c r="AH379" s="6"/>
      <c r="AI379" s="11">
        <f>IF(OR(AG379="",AH379=""),"",EDATE(AG379,AH379))</f>
      </c>
      <c r="AJ379" s="9">
        <f>IF(AI379="","",IF(AI379&lt;TODAY(),"En retard",IF(AI379-TODAY()&lt;=30,"Dans les 30 jours","OK")))</f>
      </c>
      <c r="AK379" s="5"/>
    </row>
    <row r="380">
      <c r="A380" s="5"/>
      <c r="B380" s="5"/>
      <c r="C380" s="5"/>
      <c r="D380" s="5"/>
      <c r="E380" s="5"/>
      <c r="F380" s="5"/>
      <c r="G380" s="5"/>
      <c r="H380" s="5"/>
      <c r="I380" s="7"/>
      <c r="J380" s="5"/>
      <c r="K380" s="10">
        <f>IF(I380="","",IF(J380="HP",ROUND(I380*0.7457,2),IF(J380="ch",ROUND(I380*0.7355,2),I380)))</f>
      </c>
      <c r="L380" s="5"/>
      <c r="M380" s="7"/>
      <c r="N380" s="5"/>
      <c r="O380" s="6"/>
      <c r="P380" s="9">
        <f>IF(OR(O380="",N380=""),"",2*INT(60*N380/O380))</f>
      </c>
      <c r="Q380" s="5"/>
      <c r="R380" s="5"/>
      <c r="S380" s="5"/>
      <c r="T380" s="5"/>
      <c r="U380" s="5"/>
      <c r="V380" s="5"/>
      <c r="W380" s="7"/>
      <c r="X380" s="5"/>
      <c r="Y380" s="5"/>
      <c r="Z380" s="5"/>
      <c r="AA380" s="5"/>
      <c r="AB380" s="7"/>
      <c r="AC380" s="9">
        <f>IF(OR(AB380="",M380=""),"",IF(AB380&gt;M380*1.25,"Au-delà de 125 % In",IF(AB380&lt;M380*0.9,"En dessous de In","OK")))</f>
      </c>
      <c r="AD380" s="5"/>
      <c r="AE380" s="5"/>
      <c r="AF380" s="8"/>
      <c r="AG380" s="8"/>
      <c r="AH380" s="6"/>
      <c r="AI380" s="11">
        <f>IF(OR(AG380="",AH380=""),"",EDATE(AG380,AH380))</f>
      </c>
      <c r="AJ380" s="9">
        <f>IF(AI380="","",IF(AI380&lt;TODAY(),"En retard",IF(AI380-TODAY()&lt;=30,"Dans les 30 jours","OK")))</f>
      </c>
      <c r="AK380" s="5"/>
    </row>
    <row r="381">
      <c r="A381" s="5"/>
      <c r="B381" s="5"/>
      <c r="C381" s="5"/>
      <c r="D381" s="5"/>
      <c r="E381" s="5"/>
      <c r="F381" s="5"/>
      <c r="G381" s="5"/>
      <c r="H381" s="5"/>
      <c r="I381" s="7"/>
      <c r="J381" s="5"/>
      <c r="K381" s="10">
        <f>IF(I381="","",IF(J381="HP",ROUND(I381*0.7457,2),IF(J381="ch",ROUND(I381*0.7355,2),I381)))</f>
      </c>
      <c r="L381" s="5"/>
      <c r="M381" s="7"/>
      <c r="N381" s="5"/>
      <c r="O381" s="6"/>
      <c r="P381" s="9">
        <f>IF(OR(O381="",N381=""),"",2*INT(60*N381/O381))</f>
      </c>
      <c r="Q381" s="5"/>
      <c r="R381" s="5"/>
      <c r="S381" s="5"/>
      <c r="T381" s="5"/>
      <c r="U381" s="5"/>
      <c r="V381" s="5"/>
      <c r="W381" s="7"/>
      <c r="X381" s="5"/>
      <c r="Y381" s="5"/>
      <c r="Z381" s="5"/>
      <c r="AA381" s="5"/>
      <c r="AB381" s="7"/>
      <c r="AC381" s="9">
        <f>IF(OR(AB381="",M381=""),"",IF(AB381&gt;M381*1.25,"Au-delà de 125 % In",IF(AB381&lt;M381*0.9,"En dessous de In","OK")))</f>
      </c>
      <c r="AD381" s="5"/>
      <c r="AE381" s="5"/>
      <c r="AF381" s="8"/>
      <c r="AG381" s="8"/>
      <c r="AH381" s="6"/>
      <c r="AI381" s="11">
        <f>IF(OR(AG381="",AH381=""),"",EDATE(AG381,AH381))</f>
      </c>
      <c r="AJ381" s="9">
        <f>IF(AI381="","",IF(AI381&lt;TODAY(),"En retard",IF(AI381-TODAY()&lt;=30,"Dans les 30 jours","OK")))</f>
      </c>
      <c r="AK381" s="5"/>
    </row>
    <row r="382">
      <c r="A382" s="5"/>
      <c r="B382" s="5"/>
      <c r="C382" s="5"/>
      <c r="D382" s="5"/>
      <c r="E382" s="5"/>
      <c r="F382" s="5"/>
      <c r="G382" s="5"/>
      <c r="H382" s="5"/>
      <c r="I382" s="7"/>
      <c r="J382" s="5"/>
      <c r="K382" s="10">
        <f>IF(I382="","",IF(J382="HP",ROUND(I382*0.7457,2),IF(J382="ch",ROUND(I382*0.7355,2),I382)))</f>
      </c>
      <c r="L382" s="5"/>
      <c r="M382" s="7"/>
      <c r="N382" s="5"/>
      <c r="O382" s="6"/>
      <c r="P382" s="9">
        <f>IF(OR(O382="",N382=""),"",2*INT(60*N382/O382))</f>
      </c>
      <c r="Q382" s="5"/>
      <c r="R382" s="5"/>
      <c r="S382" s="5"/>
      <c r="T382" s="5"/>
      <c r="U382" s="5"/>
      <c r="V382" s="5"/>
      <c r="W382" s="7"/>
      <c r="X382" s="5"/>
      <c r="Y382" s="5"/>
      <c r="Z382" s="5"/>
      <c r="AA382" s="5"/>
      <c r="AB382" s="7"/>
      <c r="AC382" s="9">
        <f>IF(OR(AB382="",M382=""),"",IF(AB382&gt;M382*1.25,"Au-delà de 125 % In",IF(AB382&lt;M382*0.9,"En dessous de In","OK")))</f>
      </c>
      <c r="AD382" s="5"/>
      <c r="AE382" s="5"/>
      <c r="AF382" s="8"/>
      <c r="AG382" s="8"/>
      <c r="AH382" s="6"/>
      <c r="AI382" s="11">
        <f>IF(OR(AG382="",AH382=""),"",EDATE(AG382,AH382))</f>
      </c>
      <c r="AJ382" s="9">
        <f>IF(AI382="","",IF(AI382&lt;TODAY(),"En retard",IF(AI382-TODAY()&lt;=30,"Dans les 30 jours","OK")))</f>
      </c>
      <c r="AK382" s="5"/>
    </row>
    <row r="383">
      <c r="A383" s="5"/>
      <c r="B383" s="5"/>
      <c r="C383" s="5"/>
      <c r="D383" s="5"/>
      <c r="E383" s="5"/>
      <c r="F383" s="5"/>
      <c r="G383" s="5"/>
      <c r="H383" s="5"/>
      <c r="I383" s="7"/>
      <c r="J383" s="5"/>
      <c r="K383" s="10">
        <f>IF(I383="","",IF(J383="HP",ROUND(I383*0.7457,2),IF(J383="ch",ROUND(I383*0.7355,2),I383)))</f>
      </c>
      <c r="L383" s="5"/>
      <c r="M383" s="7"/>
      <c r="N383" s="5"/>
      <c r="O383" s="6"/>
      <c r="P383" s="9">
        <f>IF(OR(O383="",N383=""),"",2*INT(60*N383/O383))</f>
      </c>
      <c r="Q383" s="5"/>
      <c r="R383" s="5"/>
      <c r="S383" s="5"/>
      <c r="T383" s="5"/>
      <c r="U383" s="5"/>
      <c r="V383" s="5"/>
      <c r="W383" s="7"/>
      <c r="X383" s="5"/>
      <c r="Y383" s="5"/>
      <c r="Z383" s="5"/>
      <c r="AA383" s="5"/>
      <c r="AB383" s="7"/>
      <c r="AC383" s="9">
        <f>IF(OR(AB383="",M383=""),"",IF(AB383&gt;M383*1.25,"Au-delà de 125 % In",IF(AB383&lt;M383*0.9,"En dessous de In","OK")))</f>
      </c>
      <c r="AD383" s="5"/>
      <c r="AE383" s="5"/>
      <c r="AF383" s="8"/>
      <c r="AG383" s="8"/>
      <c r="AH383" s="6"/>
      <c r="AI383" s="11">
        <f>IF(OR(AG383="",AH383=""),"",EDATE(AG383,AH383))</f>
      </c>
      <c r="AJ383" s="9">
        <f>IF(AI383="","",IF(AI383&lt;TODAY(),"En retard",IF(AI383-TODAY()&lt;=30,"Dans les 30 jours","OK")))</f>
      </c>
      <c r="AK383" s="5"/>
    </row>
    <row r="384">
      <c r="A384" s="5"/>
      <c r="B384" s="5"/>
      <c r="C384" s="5"/>
      <c r="D384" s="5"/>
      <c r="E384" s="5"/>
      <c r="F384" s="5"/>
      <c r="G384" s="5"/>
      <c r="H384" s="5"/>
      <c r="I384" s="7"/>
      <c r="J384" s="5"/>
      <c r="K384" s="10">
        <f>IF(I384="","",IF(J384="HP",ROUND(I384*0.7457,2),IF(J384="ch",ROUND(I384*0.7355,2),I384)))</f>
      </c>
      <c r="L384" s="5"/>
      <c r="M384" s="7"/>
      <c r="N384" s="5"/>
      <c r="O384" s="6"/>
      <c r="P384" s="9">
        <f>IF(OR(O384="",N384=""),"",2*INT(60*N384/O384))</f>
      </c>
      <c r="Q384" s="5"/>
      <c r="R384" s="5"/>
      <c r="S384" s="5"/>
      <c r="T384" s="5"/>
      <c r="U384" s="5"/>
      <c r="V384" s="5"/>
      <c r="W384" s="7"/>
      <c r="X384" s="5"/>
      <c r="Y384" s="5"/>
      <c r="Z384" s="5"/>
      <c r="AA384" s="5"/>
      <c r="AB384" s="7"/>
      <c r="AC384" s="9">
        <f>IF(OR(AB384="",M384=""),"",IF(AB384&gt;M384*1.25,"Au-delà de 125 % In",IF(AB384&lt;M384*0.9,"En dessous de In","OK")))</f>
      </c>
      <c r="AD384" s="5"/>
      <c r="AE384" s="5"/>
      <c r="AF384" s="8"/>
      <c r="AG384" s="8"/>
      <c r="AH384" s="6"/>
      <c r="AI384" s="11">
        <f>IF(OR(AG384="",AH384=""),"",EDATE(AG384,AH384))</f>
      </c>
      <c r="AJ384" s="9">
        <f>IF(AI384="","",IF(AI384&lt;TODAY(),"En retard",IF(AI384-TODAY()&lt;=30,"Dans les 30 jours","OK")))</f>
      </c>
      <c r="AK384" s="5"/>
    </row>
    <row r="385">
      <c r="A385" s="5"/>
      <c r="B385" s="5"/>
      <c r="C385" s="5"/>
      <c r="D385" s="5"/>
      <c r="E385" s="5"/>
      <c r="F385" s="5"/>
      <c r="G385" s="5"/>
      <c r="H385" s="5"/>
      <c r="I385" s="7"/>
      <c r="J385" s="5"/>
      <c r="K385" s="10">
        <f>IF(I385="","",IF(J385="HP",ROUND(I385*0.7457,2),IF(J385="ch",ROUND(I385*0.7355,2),I385)))</f>
      </c>
      <c r="L385" s="5"/>
      <c r="M385" s="7"/>
      <c r="N385" s="5"/>
      <c r="O385" s="6"/>
      <c r="P385" s="9">
        <f>IF(OR(O385="",N385=""),"",2*INT(60*N385/O385))</f>
      </c>
      <c r="Q385" s="5"/>
      <c r="R385" s="5"/>
      <c r="S385" s="5"/>
      <c r="T385" s="5"/>
      <c r="U385" s="5"/>
      <c r="V385" s="5"/>
      <c r="W385" s="7"/>
      <c r="X385" s="5"/>
      <c r="Y385" s="5"/>
      <c r="Z385" s="5"/>
      <c r="AA385" s="5"/>
      <c r="AB385" s="7"/>
      <c r="AC385" s="9">
        <f>IF(OR(AB385="",M385=""),"",IF(AB385&gt;M385*1.25,"Au-delà de 125 % In",IF(AB385&lt;M385*0.9,"En dessous de In","OK")))</f>
      </c>
      <c r="AD385" s="5"/>
      <c r="AE385" s="5"/>
      <c r="AF385" s="8"/>
      <c r="AG385" s="8"/>
      <c r="AH385" s="6"/>
      <c r="AI385" s="11">
        <f>IF(OR(AG385="",AH385=""),"",EDATE(AG385,AH385))</f>
      </c>
      <c r="AJ385" s="9">
        <f>IF(AI385="","",IF(AI385&lt;TODAY(),"En retard",IF(AI385-TODAY()&lt;=30,"Dans les 30 jours","OK")))</f>
      </c>
      <c r="AK385" s="5"/>
    </row>
    <row r="386">
      <c r="A386" s="5"/>
      <c r="B386" s="5"/>
      <c r="C386" s="5"/>
      <c r="D386" s="5"/>
      <c r="E386" s="5"/>
      <c r="F386" s="5"/>
      <c r="G386" s="5"/>
      <c r="H386" s="5"/>
      <c r="I386" s="7"/>
      <c r="J386" s="5"/>
      <c r="K386" s="10">
        <f>IF(I386="","",IF(J386="HP",ROUND(I386*0.7457,2),IF(J386="ch",ROUND(I386*0.7355,2),I386)))</f>
      </c>
      <c r="L386" s="5"/>
      <c r="M386" s="7"/>
      <c r="N386" s="5"/>
      <c r="O386" s="6"/>
      <c r="P386" s="9">
        <f>IF(OR(O386="",N386=""),"",2*INT(60*N386/O386))</f>
      </c>
      <c r="Q386" s="5"/>
      <c r="R386" s="5"/>
      <c r="S386" s="5"/>
      <c r="T386" s="5"/>
      <c r="U386" s="5"/>
      <c r="V386" s="5"/>
      <c r="W386" s="7"/>
      <c r="X386" s="5"/>
      <c r="Y386" s="5"/>
      <c r="Z386" s="5"/>
      <c r="AA386" s="5"/>
      <c r="AB386" s="7"/>
      <c r="AC386" s="9">
        <f>IF(OR(AB386="",M386=""),"",IF(AB386&gt;M386*1.25,"Au-delà de 125 % In",IF(AB386&lt;M386*0.9,"En dessous de In","OK")))</f>
      </c>
      <c r="AD386" s="5"/>
      <c r="AE386" s="5"/>
      <c r="AF386" s="8"/>
      <c r="AG386" s="8"/>
      <c r="AH386" s="6"/>
      <c r="AI386" s="11">
        <f>IF(OR(AG386="",AH386=""),"",EDATE(AG386,AH386))</f>
      </c>
      <c r="AJ386" s="9">
        <f>IF(AI386="","",IF(AI386&lt;TODAY(),"En retard",IF(AI386-TODAY()&lt;=30,"Dans les 30 jours","OK")))</f>
      </c>
      <c r="AK386" s="5"/>
    </row>
    <row r="387">
      <c r="A387" s="5"/>
      <c r="B387" s="5"/>
      <c r="C387" s="5"/>
      <c r="D387" s="5"/>
      <c r="E387" s="5"/>
      <c r="F387" s="5"/>
      <c r="G387" s="5"/>
      <c r="H387" s="5"/>
      <c r="I387" s="7"/>
      <c r="J387" s="5"/>
      <c r="K387" s="10">
        <f>IF(I387="","",IF(J387="HP",ROUND(I387*0.7457,2),IF(J387="ch",ROUND(I387*0.7355,2),I387)))</f>
      </c>
      <c r="L387" s="5"/>
      <c r="M387" s="7"/>
      <c r="N387" s="5"/>
      <c r="O387" s="6"/>
      <c r="P387" s="9">
        <f>IF(OR(O387="",N387=""),"",2*INT(60*N387/O387))</f>
      </c>
      <c r="Q387" s="5"/>
      <c r="R387" s="5"/>
      <c r="S387" s="5"/>
      <c r="T387" s="5"/>
      <c r="U387" s="5"/>
      <c r="V387" s="5"/>
      <c r="W387" s="7"/>
      <c r="X387" s="5"/>
      <c r="Y387" s="5"/>
      <c r="Z387" s="5"/>
      <c r="AA387" s="5"/>
      <c r="AB387" s="7"/>
      <c r="AC387" s="9">
        <f>IF(OR(AB387="",M387=""),"",IF(AB387&gt;M387*1.25,"Au-delà de 125 % In",IF(AB387&lt;M387*0.9,"En dessous de In","OK")))</f>
      </c>
      <c r="AD387" s="5"/>
      <c r="AE387" s="5"/>
      <c r="AF387" s="8"/>
      <c r="AG387" s="8"/>
      <c r="AH387" s="6"/>
      <c r="AI387" s="11">
        <f>IF(OR(AG387="",AH387=""),"",EDATE(AG387,AH387))</f>
      </c>
      <c r="AJ387" s="9">
        <f>IF(AI387="","",IF(AI387&lt;TODAY(),"En retard",IF(AI387-TODAY()&lt;=30,"Dans les 30 jours","OK")))</f>
      </c>
      <c r="AK387" s="5"/>
    </row>
    <row r="388">
      <c r="A388" s="5"/>
      <c r="B388" s="5"/>
      <c r="C388" s="5"/>
      <c r="D388" s="5"/>
      <c r="E388" s="5"/>
      <c r="F388" s="5"/>
      <c r="G388" s="5"/>
      <c r="H388" s="5"/>
      <c r="I388" s="7"/>
      <c r="J388" s="5"/>
      <c r="K388" s="10">
        <f>IF(I388="","",IF(J388="HP",ROUND(I388*0.7457,2),IF(J388="ch",ROUND(I388*0.7355,2),I388)))</f>
      </c>
      <c r="L388" s="5"/>
      <c r="M388" s="7"/>
      <c r="N388" s="5"/>
      <c r="O388" s="6"/>
      <c r="P388" s="9">
        <f>IF(OR(O388="",N388=""),"",2*INT(60*N388/O388))</f>
      </c>
      <c r="Q388" s="5"/>
      <c r="R388" s="5"/>
      <c r="S388" s="5"/>
      <c r="T388" s="5"/>
      <c r="U388" s="5"/>
      <c r="V388" s="5"/>
      <c r="W388" s="7"/>
      <c r="X388" s="5"/>
      <c r="Y388" s="5"/>
      <c r="Z388" s="5"/>
      <c r="AA388" s="5"/>
      <c r="AB388" s="7"/>
      <c r="AC388" s="9">
        <f>IF(OR(AB388="",M388=""),"",IF(AB388&gt;M388*1.25,"Au-delà de 125 % In",IF(AB388&lt;M388*0.9,"En dessous de In","OK")))</f>
      </c>
      <c r="AD388" s="5"/>
      <c r="AE388" s="5"/>
      <c r="AF388" s="8"/>
      <c r="AG388" s="8"/>
      <c r="AH388" s="6"/>
      <c r="AI388" s="11">
        <f>IF(OR(AG388="",AH388=""),"",EDATE(AG388,AH388))</f>
      </c>
      <c r="AJ388" s="9">
        <f>IF(AI388="","",IF(AI388&lt;TODAY(),"En retard",IF(AI388-TODAY()&lt;=30,"Dans les 30 jours","OK")))</f>
      </c>
      <c r="AK388" s="5"/>
    </row>
    <row r="389">
      <c r="A389" s="5"/>
      <c r="B389" s="5"/>
      <c r="C389" s="5"/>
      <c r="D389" s="5"/>
      <c r="E389" s="5"/>
      <c r="F389" s="5"/>
      <c r="G389" s="5"/>
      <c r="H389" s="5"/>
      <c r="I389" s="7"/>
      <c r="J389" s="5"/>
      <c r="K389" s="10">
        <f>IF(I389="","",IF(J389="HP",ROUND(I389*0.7457,2),IF(J389="ch",ROUND(I389*0.7355,2),I389)))</f>
      </c>
      <c r="L389" s="5"/>
      <c r="M389" s="7"/>
      <c r="N389" s="5"/>
      <c r="O389" s="6"/>
      <c r="P389" s="9">
        <f>IF(OR(O389="",N389=""),"",2*INT(60*N389/O389))</f>
      </c>
      <c r="Q389" s="5"/>
      <c r="R389" s="5"/>
      <c r="S389" s="5"/>
      <c r="T389" s="5"/>
      <c r="U389" s="5"/>
      <c r="V389" s="5"/>
      <c r="W389" s="7"/>
      <c r="X389" s="5"/>
      <c r="Y389" s="5"/>
      <c r="Z389" s="5"/>
      <c r="AA389" s="5"/>
      <c r="AB389" s="7"/>
      <c r="AC389" s="9">
        <f>IF(OR(AB389="",M389=""),"",IF(AB389&gt;M389*1.25,"Au-delà de 125 % In",IF(AB389&lt;M389*0.9,"En dessous de In","OK")))</f>
      </c>
      <c r="AD389" s="5"/>
      <c r="AE389" s="5"/>
      <c r="AF389" s="8"/>
      <c r="AG389" s="8"/>
      <c r="AH389" s="6"/>
      <c r="AI389" s="11">
        <f>IF(OR(AG389="",AH389=""),"",EDATE(AG389,AH389))</f>
      </c>
      <c r="AJ389" s="9">
        <f>IF(AI389="","",IF(AI389&lt;TODAY(),"En retard",IF(AI389-TODAY()&lt;=30,"Dans les 30 jours","OK")))</f>
      </c>
      <c r="AK389" s="5"/>
    </row>
    <row r="390">
      <c r="A390" s="5"/>
      <c r="B390" s="5"/>
      <c r="C390" s="5"/>
      <c r="D390" s="5"/>
      <c r="E390" s="5"/>
      <c r="F390" s="5"/>
      <c r="G390" s="5"/>
      <c r="H390" s="5"/>
      <c r="I390" s="7"/>
      <c r="J390" s="5"/>
      <c r="K390" s="10">
        <f>IF(I390="","",IF(J390="HP",ROUND(I390*0.7457,2),IF(J390="ch",ROUND(I390*0.7355,2),I390)))</f>
      </c>
      <c r="L390" s="5"/>
      <c r="M390" s="7"/>
      <c r="N390" s="5"/>
      <c r="O390" s="6"/>
      <c r="P390" s="9">
        <f>IF(OR(O390="",N390=""),"",2*INT(60*N390/O390))</f>
      </c>
      <c r="Q390" s="5"/>
      <c r="R390" s="5"/>
      <c r="S390" s="5"/>
      <c r="T390" s="5"/>
      <c r="U390" s="5"/>
      <c r="V390" s="5"/>
      <c r="W390" s="7"/>
      <c r="X390" s="5"/>
      <c r="Y390" s="5"/>
      <c r="Z390" s="5"/>
      <c r="AA390" s="5"/>
      <c r="AB390" s="7"/>
      <c r="AC390" s="9">
        <f>IF(OR(AB390="",M390=""),"",IF(AB390&gt;M390*1.25,"Au-delà de 125 % In",IF(AB390&lt;M390*0.9,"En dessous de In","OK")))</f>
      </c>
      <c r="AD390" s="5"/>
      <c r="AE390" s="5"/>
      <c r="AF390" s="8"/>
      <c r="AG390" s="8"/>
      <c r="AH390" s="6"/>
      <c r="AI390" s="11">
        <f>IF(OR(AG390="",AH390=""),"",EDATE(AG390,AH390))</f>
      </c>
      <c r="AJ390" s="9">
        <f>IF(AI390="","",IF(AI390&lt;TODAY(),"En retard",IF(AI390-TODAY()&lt;=30,"Dans les 30 jours","OK")))</f>
      </c>
      <c r="AK390" s="5"/>
    </row>
    <row r="391">
      <c r="A391" s="5"/>
      <c r="B391" s="5"/>
      <c r="C391" s="5"/>
      <c r="D391" s="5"/>
      <c r="E391" s="5"/>
      <c r="F391" s="5"/>
      <c r="G391" s="5"/>
      <c r="H391" s="5"/>
      <c r="I391" s="7"/>
      <c r="J391" s="5"/>
      <c r="K391" s="10">
        <f>IF(I391="","",IF(J391="HP",ROUND(I391*0.7457,2),IF(J391="ch",ROUND(I391*0.7355,2),I391)))</f>
      </c>
      <c r="L391" s="5"/>
      <c r="M391" s="7"/>
      <c r="N391" s="5"/>
      <c r="O391" s="6"/>
      <c r="P391" s="9">
        <f>IF(OR(O391="",N391=""),"",2*INT(60*N391/O391))</f>
      </c>
      <c r="Q391" s="5"/>
      <c r="R391" s="5"/>
      <c r="S391" s="5"/>
      <c r="T391" s="5"/>
      <c r="U391" s="5"/>
      <c r="V391" s="5"/>
      <c r="W391" s="7"/>
      <c r="X391" s="5"/>
      <c r="Y391" s="5"/>
      <c r="Z391" s="5"/>
      <c r="AA391" s="5"/>
      <c r="AB391" s="7"/>
      <c r="AC391" s="9">
        <f>IF(OR(AB391="",M391=""),"",IF(AB391&gt;M391*1.25,"Au-delà de 125 % In",IF(AB391&lt;M391*0.9,"En dessous de In","OK")))</f>
      </c>
      <c r="AD391" s="5"/>
      <c r="AE391" s="5"/>
      <c r="AF391" s="8"/>
      <c r="AG391" s="8"/>
      <c r="AH391" s="6"/>
      <c r="AI391" s="11">
        <f>IF(OR(AG391="",AH391=""),"",EDATE(AG391,AH391))</f>
      </c>
      <c r="AJ391" s="9">
        <f>IF(AI391="","",IF(AI391&lt;TODAY(),"En retard",IF(AI391-TODAY()&lt;=30,"Dans les 30 jours","OK")))</f>
      </c>
      <c r="AK391" s="5"/>
    </row>
    <row r="392">
      <c r="A392" s="5"/>
      <c r="B392" s="5"/>
      <c r="C392" s="5"/>
      <c r="D392" s="5"/>
      <c r="E392" s="5"/>
      <c r="F392" s="5"/>
      <c r="G392" s="5"/>
      <c r="H392" s="5"/>
      <c r="I392" s="7"/>
      <c r="J392" s="5"/>
      <c r="K392" s="10">
        <f>IF(I392="","",IF(J392="HP",ROUND(I392*0.7457,2),IF(J392="ch",ROUND(I392*0.7355,2),I392)))</f>
      </c>
      <c r="L392" s="5"/>
      <c r="M392" s="7"/>
      <c r="N392" s="5"/>
      <c r="O392" s="6"/>
      <c r="P392" s="9">
        <f>IF(OR(O392="",N392=""),"",2*INT(60*N392/O392))</f>
      </c>
      <c r="Q392" s="5"/>
      <c r="R392" s="5"/>
      <c r="S392" s="5"/>
      <c r="T392" s="5"/>
      <c r="U392" s="5"/>
      <c r="V392" s="5"/>
      <c r="W392" s="7"/>
      <c r="X392" s="5"/>
      <c r="Y392" s="5"/>
      <c r="Z392" s="5"/>
      <c r="AA392" s="5"/>
      <c r="AB392" s="7"/>
      <c r="AC392" s="9">
        <f>IF(OR(AB392="",M392=""),"",IF(AB392&gt;M392*1.25,"Au-delà de 125 % In",IF(AB392&lt;M392*0.9,"En dessous de In","OK")))</f>
      </c>
      <c r="AD392" s="5"/>
      <c r="AE392" s="5"/>
      <c r="AF392" s="8"/>
      <c r="AG392" s="8"/>
      <c r="AH392" s="6"/>
      <c r="AI392" s="11">
        <f>IF(OR(AG392="",AH392=""),"",EDATE(AG392,AH392))</f>
      </c>
      <c r="AJ392" s="9">
        <f>IF(AI392="","",IF(AI392&lt;TODAY(),"En retard",IF(AI392-TODAY()&lt;=30,"Dans les 30 jours","OK")))</f>
      </c>
      <c r="AK392" s="5"/>
    </row>
    <row r="393">
      <c r="A393" s="5"/>
      <c r="B393" s="5"/>
      <c r="C393" s="5"/>
      <c r="D393" s="5"/>
      <c r="E393" s="5"/>
      <c r="F393" s="5"/>
      <c r="G393" s="5"/>
      <c r="H393" s="5"/>
      <c r="I393" s="7"/>
      <c r="J393" s="5"/>
      <c r="K393" s="10">
        <f>IF(I393="","",IF(J393="HP",ROUND(I393*0.7457,2),IF(J393="ch",ROUND(I393*0.7355,2),I393)))</f>
      </c>
      <c r="L393" s="5"/>
      <c r="M393" s="7"/>
      <c r="N393" s="5"/>
      <c r="O393" s="6"/>
      <c r="P393" s="9">
        <f>IF(OR(O393="",N393=""),"",2*INT(60*N393/O393))</f>
      </c>
      <c r="Q393" s="5"/>
      <c r="R393" s="5"/>
      <c r="S393" s="5"/>
      <c r="T393" s="5"/>
      <c r="U393" s="5"/>
      <c r="V393" s="5"/>
      <c r="W393" s="7"/>
      <c r="X393" s="5"/>
      <c r="Y393" s="5"/>
      <c r="Z393" s="5"/>
      <c r="AA393" s="5"/>
      <c r="AB393" s="7"/>
      <c r="AC393" s="9">
        <f>IF(OR(AB393="",M393=""),"",IF(AB393&gt;M393*1.25,"Au-delà de 125 % In",IF(AB393&lt;M393*0.9,"En dessous de In","OK")))</f>
      </c>
      <c r="AD393" s="5"/>
      <c r="AE393" s="5"/>
      <c r="AF393" s="8"/>
      <c r="AG393" s="8"/>
      <c r="AH393" s="6"/>
      <c r="AI393" s="11">
        <f>IF(OR(AG393="",AH393=""),"",EDATE(AG393,AH393))</f>
      </c>
      <c r="AJ393" s="9">
        <f>IF(AI393="","",IF(AI393&lt;TODAY(),"En retard",IF(AI393-TODAY()&lt;=30,"Dans les 30 jours","OK")))</f>
      </c>
      <c r="AK393" s="5"/>
    </row>
    <row r="394">
      <c r="A394" s="5"/>
      <c r="B394" s="5"/>
      <c r="C394" s="5"/>
      <c r="D394" s="5"/>
      <c r="E394" s="5"/>
      <c r="F394" s="5"/>
      <c r="G394" s="5"/>
      <c r="H394" s="5"/>
      <c r="I394" s="7"/>
      <c r="J394" s="5"/>
      <c r="K394" s="10">
        <f>IF(I394="","",IF(J394="HP",ROUND(I394*0.7457,2),IF(J394="ch",ROUND(I394*0.7355,2),I394)))</f>
      </c>
      <c r="L394" s="5"/>
      <c r="M394" s="7"/>
      <c r="N394" s="5"/>
      <c r="O394" s="6"/>
      <c r="P394" s="9">
        <f>IF(OR(O394="",N394=""),"",2*INT(60*N394/O394))</f>
      </c>
      <c r="Q394" s="5"/>
      <c r="R394" s="5"/>
      <c r="S394" s="5"/>
      <c r="T394" s="5"/>
      <c r="U394" s="5"/>
      <c r="V394" s="5"/>
      <c r="W394" s="7"/>
      <c r="X394" s="5"/>
      <c r="Y394" s="5"/>
      <c r="Z394" s="5"/>
      <c r="AA394" s="5"/>
      <c r="AB394" s="7"/>
      <c r="AC394" s="9">
        <f>IF(OR(AB394="",M394=""),"",IF(AB394&gt;M394*1.25,"Au-delà de 125 % In",IF(AB394&lt;M394*0.9,"En dessous de In","OK")))</f>
      </c>
      <c r="AD394" s="5"/>
      <c r="AE394" s="5"/>
      <c r="AF394" s="8"/>
      <c r="AG394" s="8"/>
      <c r="AH394" s="6"/>
      <c r="AI394" s="11">
        <f>IF(OR(AG394="",AH394=""),"",EDATE(AG394,AH394))</f>
      </c>
      <c r="AJ394" s="9">
        <f>IF(AI394="","",IF(AI394&lt;TODAY(),"En retard",IF(AI394-TODAY()&lt;=30,"Dans les 30 jours","OK")))</f>
      </c>
      <c r="AK394" s="5"/>
    </row>
    <row r="395">
      <c r="A395" s="5"/>
      <c r="B395" s="5"/>
      <c r="C395" s="5"/>
      <c r="D395" s="5"/>
      <c r="E395" s="5"/>
      <c r="F395" s="5"/>
      <c r="G395" s="5"/>
      <c r="H395" s="5"/>
      <c r="I395" s="7"/>
      <c r="J395" s="5"/>
      <c r="K395" s="10">
        <f>IF(I395="","",IF(J395="HP",ROUND(I395*0.7457,2),IF(J395="ch",ROUND(I395*0.7355,2),I395)))</f>
      </c>
      <c r="L395" s="5"/>
      <c r="M395" s="7"/>
      <c r="N395" s="5"/>
      <c r="O395" s="6"/>
      <c r="P395" s="9">
        <f>IF(OR(O395="",N395=""),"",2*INT(60*N395/O395))</f>
      </c>
      <c r="Q395" s="5"/>
      <c r="R395" s="5"/>
      <c r="S395" s="5"/>
      <c r="T395" s="5"/>
      <c r="U395" s="5"/>
      <c r="V395" s="5"/>
      <c r="W395" s="7"/>
      <c r="X395" s="5"/>
      <c r="Y395" s="5"/>
      <c r="Z395" s="5"/>
      <c r="AA395" s="5"/>
      <c r="AB395" s="7"/>
      <c r="AC395" s="9">
        <f>IF(OR(AB395="",M395=""),"",IF(AB395&gt;M395*1.25,"Au-delà de 125 % In",IF(AB395&lt;M395*0.9,"En dessous de In","OK")))</f>
      </c>
      <c r="AD395" s="5"/>
      <c r="AE395" s="5"/>
      <c r="AF395" s="8"/>
      <c r="AG395" s="8"/>
      <c r="AH395" s="6"/>
      <c r="AI395" s="11">
        <f>IF(OR(AG395="",AH395=""),"",EDATE(AG395,AH395))</f>
      </c>
      <c r="AJ395" s="9">
        <f>IF(AI395="","",IF(AI395&lt;TODAY(),"En retard",IF(AI395-TODAY()&lt;=30,"Dans les 30 jours","OK")))</f>
      </c>
      <c r="AK395" s="5"/>
    </row>
    <row r="396">
      <c r="A396" s="5"/>
      <c r="B396" s="5"/>
      <c r="C396" s="5"/>
      <c r="D396" s="5"/>
      <c r="E396" s="5"/>
      <c r="F396" s="5"/>
      <c r="G396" s="5"/>
      <c r="H396" s="5"/>
      <c r="I396" s="7"/>
      <c r="J396" s="5"/>
      <c r="K396" s="10">
        <f>IF(I396="","",IF(J396="HP",ROUND(I396*0.7457,2),IF(J396="ch",ROUND(I396*0.7355,2),I396)))</f>
      </c>
      <c r="L396" s="5"/>
      <c r="M396" s="7"/>
      <c r="N396" s="5"/>
      <c r="O396" s="6"/>
      <c r="P396" s="9">
        <f>IF(OR(O396="",N396=""),"",2*INT(60*N396/O396))</f>
      </c>
      <c r="Q396" s="5"/>
      <c r="R396" s="5"/>
      <c r="S396" s="5"/>
      <c r="T396" s="5"/>
      <c r="U396" s="5"/>
      <c r="V396" s="5"/>
      <c r="W396" s="7"/>
      <c r="X396" s="5"/>
      <c r="Y396" s="5"/>
      <c r="Z396" s="5"/>
      <c r="AA396" s="5"/>
      <c r="AB396" s="7"/>
      <c r="AC396" s="9">
        <f>IF(OR(AB396="",M396=""),"",IF(AB396&gt;M396*1.25,"Au-delà de 125 % In",IF(AB396&lt;M396*0.9,"En dessous de In","OK")))</f>
      </c>
      <c r="AD396" s="5"/>
      <c r="AE396" s="5"/>
      <c r="AF396" s="8"/>
      <c r="AG396" s="8"/>
      <c r="AH396" s="6"/>
      <c r="AI396" s="11">
        <f>IF(OR(AG396="",AH396=""),"",EDATE(AG396,AH396))</f>
      </c>
      <c r="AJ396" s="9">
        <f>IF(AI396="","",IF(AI396&lt;TODAY(),"En retard",IF(AI396-TODAY()&lt;=30,"Dans les 30 jours","OK")))</f>
      </c>
      <c r="AK396" s="5"/>
    </row>
    <row r="397">
      <c r="A397" s="5"/>
      <c r="B397" s="5"/>
      <c r="C397" s="5"/>
      <c r="D397" s="5"/>
      <c r="E397" s="5"/>
      <c r="F397" s="5"/>
      <c r="G397" s="5"/>
      <c r="H397" s="5"/>
      <c r="I397" s="7"/>
      <c r="J397" s="5"/>
      <c r="K397" s="10">
        <f>IF(I397="","",IF(J397="HP",ROUND(I397*0.7457,2),IF(J397="ch",ROUND(I397*0.7355,2),I397)))</f>
      </c>
      <c r="L397" s="5"/>
      <c r="M397" s="7"/>
      <c r="N397" s="5"/>
      <c r="O397" s="6"/>
      <c r="P397" s="9">
        <f>IF(OR(O397="",N397=""),"",2*INT(60*N397/O397))</f>
      </c>
      <c r="Q397" s="5"/>
      <c r="R397" s="5"/>
      <c r="S397" s="5"/>
      <c r="T397" s="5"/>
      <c r="U397" s="5"/>
      <c r="V397" s="5"/>
      <c r="W397" s="7"/>
      <c r="X397" s="5"/>
      <c r="Y397" s="5"/>
      <c r="Z397" s="5"/>
      <c r="AA397" s="5"/>
      <c r="AB397" s="7"/>
      <c r="AC397" s="9">
        <f>IF(OR(AB397="",M397=""),"",IF(AB397&gt;M397*1.25,"Au-delà de 125 % In",IF(AB397&lt;M397*0.9,"En dessous de In","OK")))</f>
      </c>
      <c r="AD397" s="5"/>
      <c r="AE397" s="5"/>
      <c r="AF397" s="8"/>
      <c r="AG397" s="8"/>
      <c r="AH397" s="6"/>
      <c r="AI397" s="11">
        <f>IF(OR(AG397="",AH397=""),"",EDATE(AG397,AH397))</f>
      </c>
      <c r="AJ397" s="9">
        <f>IF(AI397="","",IF(AI397&lt;TODAY(),"En retard",IF(AI397-TODAY()&lt;=30,"Dans les 30 jours","OK")))</f>
      </c>
      <c r="AK397" s="5"/>
    </row>
    <row r="398">
      <c r="A398" s="5"/>
      <c r="B398" s="5"/>
      <c r="C398" s="5"/>
      <c r="D398" s="5"/>
      <c r="E398" s="5"/>
      <c r="F398" s="5"/>
      <c r="G398" s="5"/>
      <c r="H398" s="5"/>
      <c r="I398" s="7"/>
      <c r="J398" s="5"/>
      <c r="K398" s="10">
        <f>IF(I398="","",IF(J398="HP",ROUND(I398*0.7457,2),IF(J398="ch",ROUND(I398*0.7355,2),I398)))</f>
      </c>
      <c r="L398" s="5"/>
      <c r="M398" s="7"/>
      <c r="N398" s="5"/>
      <c r="O398" s="6"/>
      <c r="P398" s="9">
        <f>IF(OR(O398="",N398=""),"",2*INT(60*N398/O398))</f>
      </c>
      <c r="Q398" s="5"/>
      <c r="R398" s="5"/>
      <c r="S398" s="5"/>
      <c r="T398" s="5"/>
      <c r="U398" s="5"/>
      <c r="V398" s="5"/>
      <c r="W398" s="7"/>
      <c r="X398" s="5"/>
      <c r="Y398" s="5"/>
      <c r="Z398" s="5"/>
      <c r="AA398" s="5"/>
      <c r="AB398" s="7"/>
      <c r="AC398" s="9">
        <f>IF(OR(AB398="",M398=""),"",IF(AB398&gt;M398*1.25,"Au-delà de 125 % In",IF(AB398&lt;M398*0.9,"En dessous de In","OK")))</f>
      </c>
      <c r="AD398" s="5"/>
      <c r="AE398" s="5"/>
      <c r="AF398" s="8"/>
      <c r="AG398" s="8"/>
      <c r="AH398" s="6"/>
      <c r="AI398" s="11">
        <f>IF(OR(AG398="",AH398=""),"",EDATE(AG398,AH398))</f>
      </c>
      <c r="AJ398" s="9">
        <f>IF(AI398="","",IF(AI398&lt;TODAY(),"En retard",IF(AI398-TODAY()&lt;=30,"Dans les 30 jours","OK")))</f>
      </c>
      <c r="AK398" s="5"/>
    </row>
    <row r="399">
      <c r="A399" s="5"/>
      <c r="B399" s="5"/>
      <c r="C399" s="5"/>
      <c r="D399" s="5"/>
      <c r="E399" s="5"/>
      <c r="F399" s="5"/>
      <c r="G399" s="5"/>
      <c r="H399" s="5"/>
      <c r="I399" s="7"/>
      <c r="J399" s="5"/>
      <c r="K399" s="10">
        <f>IF(I399="","",IF(J399="HP",ROUND(I399*0.7457,2),IF(J399="ch",ROUND(I399*0.7355,2),I399)))</f>
      </c>
      <c r="L399" s="5"/>
      <c r="M399" s="7"/>
      <c r="N399" s="5"/>
      <c r="O399" s="6"/>
      <c r="P399" s="9">
        <f>IF(OR(O399="",N399=""),"",2*INT(60*N399/O399))</f>
      </c>
      <c r="Q399" s="5"/>
      <c r="R399" s="5"/>
      <c r="S399" s="5"/>
      <c r="T399" s="5"/>
      <c r="U399" s="5"/>
      <c r="V399" s="5"/>
      <c r="W399" s="7"/>
      <c r="X399" s="5"/>
      <c r="Y399" s="5"/>
      <c r="Z399" s="5"/>
      <c r="AA399" s="5"/>
      <c r="AB399" s="7"/>
      <c r="AC399" s="9">
        <f>IF(OR(AB399="",M399=""),"",IF(AB399&gt;M399*1.25,"Au-delà de 125 % In",IF(AB399&lt;M399*0.9,"En dessous de In","OK")))</f>
      </c>
      <c r="AD399" s="5"/>
      <c r="AE399" s="5"/>
      <c r="AF399" s="8"/>
      <c r="AG399" s="8"/>
      <c r="AH399" s="6"/>
      <c r="AI399" s="11">
        <f>IF(OR(AG399="",AH399=""),"",EDATE(AG399,AH399))</f>
      </c>
      <c r="AJ399" s="9">
        <f>IF(AI399="","",IF(AI399&lt;TODAY(),"En retard",IF(AI399-TODAY()&lt;=30,"Dans les 30 jours","OK")))</f>
      </c>
      <c r="AK399" s="5"/>
    </row>
    <row r="400">
      <c r="A400" s="5"/>
      <c r="B400" s="5"/>
      <c r="C400" s="5"/>
      <c r="D400" s="5"/>
      <c r="E400" s="5"/>
      <c r="F400" s="5"/>
      <c r="G400" s="5"/>
      <c r="H400" s="5"/>
      <c r="I400" s="7"/>
      <c r="J400" s="5"/>
      <c r="K400" s="10">
        <f>IF(I400="","",IF(J400="HP",ROUND(I400*0.7457,2),IF(J400="ch",ROUND(I400*0.7355,2),I400)))</f>
      </c>
      <c r="L400" s="5"/>
      <c r="M400" s="7"/>
      <c r="N400" s="5"/>
      <c r="O400" s="6"/>
      <c r="P400" s="9">
        <f>IF(OR(O400="",N400=""),"",2*INT(60*N400/O400))</f>
      </c>
      <c r="Q400" s="5"/>
      <c r="R400" s="5"/>
      <c r="S400" s="5"/>
      <c r="T400" s="5"/>
      <c r="U400" s="5"/>
      <c r="V400" s="5"/>
      <c r="W400" s="7"/>
      <c r="X400" s="5"/>
      <c r="Y400" s="5"/>
      <c r="Z400" s="5"/>
      <c r="AA400" s="5"/>
      <c r="AB400" s="7"/>
      <c r="AC400" s="9">
        <f>IF(OR(AB400="",M400=""),"",IF(AB400&gt;M400*1.25,"Au-delà de 125 % In",IF(AB400&lt;M400*0.9,"En dessous de In","OK")))</f>
      </c>
      <c r="AD400" s="5"/>
      <c r="AE400" s="5"/>
      <c r="AF400" s="8"/>
      <c r="AG400" s="8"/>
      <c r="AH400" s="6"/>
      <c r="AI400" s="11">
        <f>IF(OR(AG400="",AH400=""),"",EDATE(AG400,AH400))</f>
      </c>
      <c r="AJ400" s="9">
        <f>IF(AI400="","",IF(AI400&lt;TODAY(),"En retard",IF(AI400-TODAY()&lt;=30,"Dans les 30 jours","OK")))</f>
      </c>
      <c r="AK400" s="5"/>
    </row>
    <row r="401">
      <c r="A401" s="5"/>
      <c r="B401" s="5"/>
      <c r="C401" s="5"/>
      <c r="D401" s="5"/>
      <c r="E401" s="5"/>
      <c r="F401" s="5"/>
      <c r="G401" s="5"/>
      <c r="H401" s="5"/>
      <c r="I401" s="7"/>
      <c r="J401" s="5"/>
      <c r="K401" s="10">
        <f>IF(I401="","",IF(J401="HP",ROUND(I401*0.7457,2),IF(J401="ch",ROUND(I401*0.7355,2),I401)))</f>
      </c>
      <c r="L401" s="5"/>
      <c r="M401" s="7"/>
      <c r="N401" s="5"/>
      <c r="O401" s="6"/>
      <c r="P401" s="9">
        <f>IF(OR(O401="",N401=""),"",2*INT(60*N401/O401))</f>
      </c>
      <c r="Q401" s="5"/>
      <c r="R401" s="5"/>
      <c r="S401" s="5"/>
      <c r="T401" s="5"/>
      <c r="U401" s="5"/>
      <c r="V401" s="5"/>
      <c r="W401" s="7"/>
      <c r="X401" s="5"/>
      <c r="Y401" s="5"/>
      <c r="Z401" s="5"/>
      <c r="AA401" s="5"/>
      <c r="AB401" s="7"/>
      <c r="AC401" s="9">
        <f>IF(OR(AB401="",M401=""),"",IF(AB401&gt;M401*1.25,"Au-delà de 125 % In",IF(AB401&lt;M401*0.9,"En dessous de In","OK")))</f>
      </c>
      <c r="AD401" s="5"/>
      <c r="AE401" s="5"/>
      <c r="AF401" s="8"/>
      <c r="AG401" s="8"/>
      <c r="AH401" s="6"/>
      <c r="AI401" s="11">
        <f>IF(OR(AG401="",AH401=""),"",EDATE(AG401,AH401))</f>
      </c>
      <c r="AJ401" s="9">
        <f>IF(AI401="","",IF(AI401&lt;TODAY(),"En retard",IF(AI401-TODAY()&lt;=30,"Dans les 30 jours","OK")))</f>
      </c>
      <c r="AK401" s="5"/>
    </row>
    <row r="402">
      <c r="A402" s="5"/>
      <c r="B402" s="5"/>
      <c r="C402" s="5"/>
      <c r="D402" s="5"/>
      <c r="E402" s="5"/>
      <c r="F402" s="5"/>
      <c r="G402" s="5"/>
      <c r="H402" s="5"/>
      <c r="I402" s="7"/>
      <c r="J402" s="5"/>
      <c r="K402" s="10">
        <f>IF(I402="","",IF(J402="HP",ROUND(I402*0.7457,2),IF(J402="ch",ROUND(I402*0.7355,2),I402)))</f>
      </c>
      <c r="L402" s="5"/>
      <c r="M402" s="7"/>
      <c r="N402" s="5"/>
      <c r="O402" s="6"/>
      <c r="P402" s="9">
        <f>IF(OR(O402="",N402=""),"",2*INT(60*N402/O402))</f>
      </c>
      <c r="Q402" s="5"/>
      <c r="R402" s="5"/>
      <c r="S402" s="5"/>
      <c r="T402" s="5"/>
      <c r="U402" s="5"/>
      <c r="V402" s="5"/>
      <c r="W402" s="7"/>
      <c r="X402" s="5"/>
      <c r="Y402" s="5"/>
      <c r="Z402" s="5"/>
      <c r="AA402" s="5"/>
      <c r="AB402" s="7"/>
      <c r="AC402" s="9">
        <f>IF(OR(AB402="",M402=""),"",IF(AB402&gt;M402*1.25,"Au-delà de 125 % In",IF(AB402&lt;M402*0.9,"En dessous de In","OK")))</f>
      </c>
      <c r="AD402" s="5"/>
      <c r="AE402" s="5"/>
      <c r="AF402" s="8"/>
      <c r="AG402" s="8"/>
      <c r="AH402" s="6"/>
      <c r="AI402" s="11">
        <f>IF(OR(AG402="",AH402=""),"",EDATE(AG402,AH402))</f>
      </c>
      <c r="AJ402" s="9">
        <f>IF(AI402="","",IF(AI402&lt;TODAY(),"En retard",IF(AI402-TODAY()&lt;=30,"Dans les 30 jours","OK")))</f>
      </c>
      <c r="AK402" s="5"/>
    </row>
    <row r="403">
      <c r="A403" s="5"/>
      <c r="B403" s="5"/>
      <c r="C403" s="5"/>
      <c r="D403" s="5"/>
      <c r="E403" s="5"/>
      <c r="F403" s="5"/>
      <c r="G403" s="5"/>
      <c r="H403" s="5"/>
      <c r="I403" s="7"/>
      <c r="J403" s="5"/>
      <c r="K403" s="10">
        <f>IF(I403="","",IF(J403="HP",ROUND(I403*0.7457,2),IF(J403="ch",ROUND(I403*0.7355,2),I403)))</f>
      </c>
      <c r="L403" s="5"/>
      <c r="M403" s="7"/>
      <c r="N403" s="5"/>
      <c r="O403" s="6"/>
      <c r="P403" s="9">
        <f>IF(OR(O403="",N403=""),"",2*INT(60*N403/O403))</f>
      </c>
      <c r="Q403" s="5"/>
      <c r="R403" s="5"/>
      <c r="S403" s="5"/>
      <c r="T403" s="5"/>
      <c r="U403" s="5"/>
      <c r="V403" s="5"/>
      <c r="W403" s="7"/>
      <c r="X403" s="5"/>
      <c r="Y403" s="5"/>
      <c r="Z403" s="5"/>
      <c r="AA403" s="5"/>
      <c r="AB403" s="7"/>
      <c r="AC403" s="9">
        <f>IF(OR(AB403="",M403=""),"",IF(AB403&gt;M403*1.25,"Au-delà de 125 % In",IF(AB403&lt;M403*0.9,"En dessous de In","OK")))</f>
      </c>
      <c r="AD403" s="5"/>
      <c r="AE403" s="5"/>
      <c r="AF403" s="8"/>
      <c r="AG403" s="8"/>
      <c r="AH403" s="6"/>
      <c r="AI403" s="11">
        <f>IF(OR(AG403="",AH403=""),"",EDATE(AG403,AH403))</f>
      </c>
      <c r="AJ403" s="9">
        <f>IF(AI403="","",IF(AI403&lt;TODAY(),"En retard",IF(AI403-TODAY()&lt;=30,"Dans les 30 jours","OK")))</f>
      </c>
      <c r="AK403" s="5"/>
    </row>
    <row r="404">
      <c r="A404" s="5"/>
      <c r="B404" s="5"/>
      <c r="C404" s="5"/>
      <c r="D404" s="5"/>
      <c r="E404" s="5"/>
      <c r="F404" s="5"/>
      <c r="G404" s="5"/>
      <c r="H404" s="5"/>
      <c r="I404" s="7"/>
      <c r="J404" s="5"/>
      <c r="K404" s="10">
        <f>IF(I404="","",IF(J404="HP",ROUND(I404*0.7457,2),IF(J404="ch",ROUND(I404*0.7355,2),I404)))</f>
      </c>
      <c r="L404" s="5"/>
      <c r="M404" s="7"/>
      <c r="N404" s="5"/>
      <c r="O404" s="6"/>
      <c r="P404" s="9">
        <f>IF(OR(O404="",N404=""),"",2*INT(60*N404/O404))</f>
      </c>
      <c r="Q404" s="5"/>
      <c r="R404" s="5"/>
      <c r="S404" s="5"/>
      <c r="T404" s="5"/>
      <c r="U404" s="5"/>
      <c r="V404" s="5"/>
      <c r="W404" s="7"/>
      <c r="X404" s="5"/>
      <c r="Y404" s="5"/>
      <c r="Z404" s="5"/>
      <c r="AA404" s="5"/>
      <c r="AB404" s="7"/>
      <c r="AC404" s="9">
        <f>IF(OR(AB404="",M404=""),"",IF(AB404&gt;M404*1.25,"Au-delà de 125 % In",IF(AB404&lt;M404*0.9,"En dessous de In","OK")))</f>
      </c>
      <c r="AD404" s="5"/>
      <c r="AE404" s="5"/>
      <c r="AF404" s="8"/>
      <c r="AG404" s="8"/>
      <c r="AH404" s="6"/>
      <c r="AI404" s="11">
        <f>IF(OR(AG404="",AH404=""),"",EDATE(AG404,AH404))</f>
      </c>
      <c r="AJ404" s="9">
        <f>IF(AI404="","",IF(AI404&lt;TODAY(),"En retard",IF(AI404-TODAY()&lt;=30,"Dans les 30 jours","OK")))</f>
      </c>
      <c r="AK404" s="5"/>
    </row>
    <row r="405">
      <c r="A405" s="5"/>
      <c r="B405" s="5"/>
      <c r="C405" s="5"/>
      <c r="D405" s="5"/>
      <c r="E405" s="5"/>
      <c r="F405" s="5"/>
      <c r="G405" s="5"/>
      <c r="H405" s="5"/>
      <c r="I405" s="7"/>
      <c r="J405" s="5"/>
      <c r="K405" s="10">
        <f>IF(I405="","",IF(J405="HP",ROUND(I405*0.7457,2),IF(J405="ch",ROUND(I405*0.7355,2),I405)))</f>
      </c>
      <c r="L405" s="5"/>
      <c r="M405" s="7"/>
      <c r="N405" s="5"/>
      <c r="O405" s="6"/>
      <c r="P405" s="9">
        <f>IF(OR(O405="",N405=""),"",2*INT(60*N405/O405))</f>
      </c>
      <c r="Q405" s="5"/>
      <c r="R405" s="5"/>
      <c r="S405" s="5"/>
      <c r="T405" s="5"/>
      <c r="U405" s="5"/>
      <c r="V405" s="5"/>
      <c r="W405" s="7"/>
      <c r="X405" s="5"/>
      <c r="Y405" s="5"/>
      <c r="Z405" s="5"/>
      <c r="AA405" s="5"/>
      <c r="AB405" s="7"/>
      <c r="AC405" s="9">
        <f>IF(OR(AB405="",M405=""),"",IF(AB405&gt;M405*1.25,"Au-delà de 125 % In",IF(AB405&lt;M405*0.9,"En dessous de In","OK")))</f>
      </c>
      <c r="AD405" s="5"/>
      <c r="AE405" s="5"/>
      <c r="AF405" s="8"/>
      <c r="AG405" s="8"/>
      <c r="AH405" s="6"/>
      <c r="AI405" s="11">
        <f>IF(OR(AG405="",AH405=""),"",EDATE(AG405,AH405))</f>
      </c>
      <c r="AJ405" s="9">
        <f>IF(AI405="","",IF(AI405&lt;TODAY(),"En retard",IF(AI405-TODAY()&lt;=30,"Dans les 30 jours","OK")))</f>
      </c>
      <c r="AK405" s="5"/>
    </row>
    <row r="406">
      <c r="A406" s="5"/>
      <c r="B406" s="5"/>
      <c r="C406" s="5"/>
      <c r="D406" s="5"/>
      <c r="E406" s="5"/>
      <c r="F406" s="5"/>
      <c r="G406" s="5"/>
      <c r="H406" s="5"/>
      <c r="I406" s="7"/>
      <c r="J406" s="5"/>
      <c r="K406" s="10">
        <f>IF(I406="","",IF(J406="HP",ROUND(I406*0.7457,2),IF(J406="ch",ROUND(I406*0.7355,2),I406)))</f>
      </c>
      <c r="L406" s="5"/>
      <c r="M406" s="7"/>
      <c r="N406" s="5"/>
      <c r="O406" s="6"/>
      <c r="P406" s="9">
        <f>IF(OR(O406="",N406=""),"",2*INT(60*N406/O406))</f>
      </c>
      <c r="Q406" s="5"/>
      <c r="R406" s="5"/>
      <c r="S406" s="5"/>
      <c r="T406" s="5"/>
      <c r="U406" s="5"/>
      <c r="V406" s="5"/>
      <c r="W406" s="7"/>
      <c r="X406" s="5"/>
      <c r="Y406" s="5"/>
      <c r="Z406" s="5"/>
      <c r="AA406" s="5"/>
      <c r="AB406" s="7"/>
      <c r="AC406" s="9">
        <f>IF(OR(AB406="",M406=""),"",IF(AB406&gt;M406*1.25,"Au-delà de 125 % In",IF(AB406&lt;M406*0.9,"En dessous de In","OK")))</f>
      </c>
      <c r="AD406" s="5"/>
      <c r="AE406" s="5"/>
      <c r="AF406" s="8"/>
      <c r="AG406" s="8"/>
      <c r="AH406" s="6"/>
      <c r="AI406" s="11">
        <f>IF(OR(AG406="",AH406=""),"",EDATE(AG406,AH406))</f>
      </c>
      <c r="AJ406" s="9">
        <f>IF(AI406="","",IF(AI406&lt;TODAY(),"En retard",IF(AI406-TODAY()&lt;=30,"Dans les 30 jours","OK")))</f>
      </c>
      <c r="AK406" s="5"/>
    </row>
    <row r="407">
      <c r="A407" s="5"/>
      <c r="B407" s="5"/>
      <c r="C407" s="5"/>
      <c r="D407" s="5"/>
      <c r="E407" s="5"/>
      <c r="F407" s="5"/>
      <c r="G407" s="5"/>
      <c r="H407" s="5"/>
      <c r="I407" s="7"/>
      <c r="J407" s="5"/>
      <c r="K407" s="10">
        <f>IF(I407="","",IF(J407="HP",ROUND(I407*0.7457,2),IF(J407="ch",ROUND(I407*0.7355,2),I407)))</f>
      </c>
      <c r="L407" s="5"/>
      <c r="M407" s="7"/>
      <c r="N407" s="5"/>
      <c r="O407" s="6"/>
      <c r="P407" s="9">
        <f>IF(OR(O407="",N407=""),"",2*INT(60*N407/O407))</f>
      </c>
      <c r="Q407" s="5"/>
      <c r="R407" s="5"/>
      <c r="S407" s="5"/>
      <c r="T407" s="5"/>
      <c r="U407" s="5"/>
      <c r="V407" s="5"/>
      <c r="W407" s="7"/>
      <c r="X407" s="5"/>
      <c r="Y407" s="5"/>
      <c r="Z407" s="5"/>
      <c r="AA407" s="5"/>
      <c r="AB407" s="7"/>
      <c r="AC407" s="9">
        <f>IF(OR(AB407="",M407=""),"",IF(AB407&gt;M407*1.25,"Au-delà de 125 % In",IF(AB407&lt;M407*0.9,"En dessous de In","OK")))</f>
      </c>
      <c r="AD407" s="5"/>
      <c r="AE407" s="5"/>
      <c r="AF407" s="8"/>
      <c r="AG407" s="8"/>
      <c r="AH407" s="6"/>
      <c r="AI407" s="11">
        <f>IF(OR(AG407="",AH407=""),"",EDATE(AG407,AH407))</f>
      </c>
      <c r="AJ407" s="9">
        <f>IF(AI407="","",IF(AI407&lt;TODAY(),"En retard",IF(AI407-TODAY()&lt;=30,"Dans les 30 jours","OK")))</f>
      </c>
      <c r="AK407" s="5"/>
    </row>
    <row r="408">
      <c r="A408" s="5"/>
      <c r="B408" s="5"/>
      <c r="C408" s="5"/>
      <c r="D408" s="5"/>
      <c r="E408" s="5"/>
      <c r="F408" s="5"/>
      <c r="G408" s="5"/>
      <c r="H408" s="5"/>
      <c r="I408" s="7"/>
      <c r="J408" s="5"/>
      <c r="K408" s="10">
        <f>IF(I408="","",IF(J408="HP",ROUND(I408*0.7457,2),IF(J408="ch",ROUND(I408*0.7355,2),I408)))</f>
      </c>
      <c r="L408" s="5"/>
      <c r="M408" s="7"/>
      <c r="N408" s="5"/>
      <c r="O408" s="6"/>
      <c r="P408" s="9">
        <f>IF(OR(O408="",N408=""),"",2*INT(60*N408/O408))</f>
      </c>
      <c r="Q408" s="5"/>
      <c r="R408" s="5"/>
      <c r="S408" s="5"/>
      <c r="T408" s="5"/>
      <c r="U408" s="5"/>
      <c r="V408" s="5"/>
      <c r="W408" s="7"/>
      <c r="X408" s="5"/>
      <c r="Y408" s="5"/>
      <c r="Z408" s="5"/>
      <c r="AA408" s="5"/>
      <c r="AB408" s="7"/>
      <c r="AC408" s="9">
        <f>IF(OR(AB408="",M408=""),"",IF(AB408&gt;M408*1.25,"Au-delà de 125 % In",IF(AB408&lt;M408*0.9,"En dessous de In","OK")))</f>
      </c>
      <c r="AD408" s="5"/>
      <c r="AE408" s="5"/>
      <c r="AF408" s="8"/>
      <c r="AG408" s="8"/>
      <c r="AH408" s="6"/>
      <c r="AI408" s="11">
        <f>IF(OR(AG408="",AH408=""),"",EDATE(AG408,AH408))</f>
      </c>
      <c r="AJ408" s="9">
        <f>IF(AI408="","",IF(AI408&lt;TODAY(),"En retard",IF(AI408-TODAY()&lt;=30,"Dans les 30 jours","OK")))</f>
      </c>
      <c r="AK408" s="5"/>
    </row>
    <row r="409">
      <c r="A409" s="5"/>
      <c r="B409" s="5"/>
      <c r="C409" s="5"/>
      <c r="D409" s="5"/>
      <c r="E409" s="5"/>
      <c r="F409" s="5"/>
      <c r="G409" s="5"/>
      <c r="H409" s="5"/>
      <c r="I409" s="7"/>
      <c r="J409" s="5"/>
      <c r="K409" s="10">
        <f>IF(I409="","",IF(J409="HP",ROUND(I409*0.7457,2),IF(J409="ch",ROUND(I409*0.7355,2),I409)))</f>
      </c>
      <c r="L409" s="5"/>
      <c r="M409" s="7"/>
      <c r="N409" s="5"/>
      <c r="O409" s="6"/>
      <c r="P409" s="9">
        <f>IF(OR(O409="",N409=""),"",2*INT(60*N409/O409))</f>
      </c>
      <c r="Q409" s="5"/>
      <c r="R409" s="5"/>
      <c r="S409" s="5"/>
      <c r="T409" s="5"/>
      <c r="U409" s="5"/>
      <c r="V409" s="5"/>
      <c r="W409" s="7"/>
      <c r="X409" s="5"/>
      <c r="Y409" s="5"/>
      <c r="Z409" s="5"/>
      <c r="AA409" s="5"/>
      <c r="AB409" s="7"/>
      <c r="AC409" s="9">
        <f>IF(OR(AB409="",M409=""),"",IF(AB409&gt;M409*1.25,"Au-delà de 125 % In",IF(AB409&lt;M409*0.9,"En dessous de In","OK")))</f>
      </c>
      <c r="AD409" s="5"/>
      <c r="AE409" s="5"/>
      <c r="AF409" s="8"/>
      <c r="AG409" s="8"/>
      <c r="AH409" s="6"/>
      <c r="AI409" s="11">
        <f>IF(OR(AG409="",AH409=""),"",EDATE(AG409,AH409))</f>
      </c>
      <c r="AJ409" s="9">
        <f>IF(AI409="","",IF(AI409&lt;TODAY(),"En retard",IF(AI409-TODAY()&lt;=30,"Dans les 30 jours","OK")))</f>
      </c>
      <c r="AK409" s="5"/>
    </row>
    <row r="410">
      <c r="A410" s="5"/>
      <c r="B410" s="5"/>
      <c r="C410" s="5"/>
      <c r="D410" s="5"/>
      <c r="E410" s="5"/>
      <c r="F410" s="5"/>
      <c r="G410" s="5"/>
      <c r="H410" s="5"/>
      <c r="I410" s="7"/>
      <c r="J410" s="5"/>
      <c r="K410" s="10">
        <f>IF(I410="","",IF(J410="HP",ROUND(I410*0.7457,2),IF(J410="ch",ROUND(I410*0.7355,2),I410)))</f>
      </c>
      <c r="L410" s="5"/>
      <c r="M410" s="7"/>
      <c r="N410" s="5"/>
      <c r="O410" s="6"/>
      <c r="P410" s="9">
        <f>IF(OR(O410="",N410=""),"",2*INT(60*N410/O410))</f>
      </c>
      <c r="Q410" s="5"/>
      <c r="R410" s="5"/>
      <c r="S410" s="5"/>
      <c r="T410" s="5"/>
      <c r="U410" s="5"/>
      <c r="V410" s="5"/>
      <c r="W410" s="7"/>
      <c r="X410" s="5"/>
      <c r="Y410" s="5"/>
      <c r="Z410" s="5"/>
      <c r="AA410" s="5"/>
      <c r="AB410" s="7"/>
      <c r="AC410" s="9">
        <f>IF(OR(AB410="",M410=""),"",IF(AB410&gt;M410*1.25,"Au-delà de 125 % In",IF(AB410&lt;M410*0.9,"En dessous de In","OK")))</f>
      </c>
      <c r="AD410" s="5"/>
      <c r="AE410" s="5"/>
      <c r="AF410" s="8"/>
      <c r="AG410" s="8"/>
      <c r="AH410" s="6"/>
      <c r="AI410" s="11">
        <f>IF(OR(AG410="",AH410=""),"",EDATE(AG410,AH410))</f>
      </c>
      <c r="AJ410" s="9">
        <f>IF(AI410="","",IF(AI410&lt;TODAY(),"En retard",IF(AI410-TODAY()&lt;=30,"Dans les 30 jours","OK")))</f>
      </c>
      <c r="AK410" s="5"/>
    </row>
    <row r="411">
      <c r="A411" s="5"/>
      <c r="B411" s="5"/>
      <c r="C411" s="5"/>
      <c r="D411" s="5"/>
      <c r="E411" s="5"/>
      <c r="F411" s="5"/>
      <c r="G411" s="5"/>
      <c r="H411" s="5"/>
      <c r="I411" s="7"/>
      <c r="J411" s="5"/>
      <c r="K411" s="10">
        <f>IF(I411="","",IF(J411="HP",ROUND(I411*0.7457,2),IF(J411="ch",ROUND(I411*0.7355,2),I411)))</f>
      </c>
      <c r="L411" s="5"/>
      <c r="M411" s="7"/>
      <c r="N411" s="5"/>
      <c r="O411" s="6"/>
      <c r="P411" s="9">
        <f>IF(OR(O411="",N411=""),"",2*INT(60*N411/O411))</f>
      </c>
      <c r="Q411" s="5"/>
      <c r="R411" s="5"/>
      <c r="S411" s="5"/>
      <c r="T411" s="5"/>
      <c r="U411" s="5"/>
      <c r="V411" s="5"/>
      <c r="W411" s="7"/>
      <c r="X411" s="5"/>
      <c r="Y411" s="5"/>
      <c r="Z411" s="5"/>
      <c r="AA411" s="5"/>
      <c r="AB411" s="7"/>
      <c r="AC411" s="9">
        <f>IF(OR(AB411="",M411=""),"",IF(AB411&gt;M411*1.25,"Au-delà de 125 % In",IF(AB411&lt;M411*0.9,"En dessous de In","OK")))</f>
      </c>
      <c r="AD411" s="5"/>
      <c r="AE411" s="5"/>
      <c r="AF411" s="8"/>
      <c r="AG411" s="8"/>
      <c r="AH411" s="6"/>
      <c r="AI411" s="11">
        <f>IF(OR(AG411="",AH411=""),"",EDATE(AG411,AH411))</f>
      </c>
      <c r="AJ411" s="9">
        <f>IF(AI411="","",IF(AI411&lt;TODAY(),"En retard",IF(AI411-TODAY()&lt;=30,"Dans les 30 jours","OK")))</f>
      </c>
      <c r="AK411" s="5"/>
    </row>
    <row r="412">
      <c r="A412" s="5"/>
      <c r="B412" s="5"/>
      <c r="C412" s="5"/>
      <c r="D412" s="5"/>
      <c r="E412" s="5"/>
      <c r="F412" s="5"/>
      <c r="G412" s="5"/>
      <c r="H412" s="5"/>
      <c r="I412" s="7"/>
      <c r="J412" s="5"/>
      <c r="K412" s="10">
        <f>IF(I412="","",IF(J412="HP",ROUND(I412*0.7457,2),IF(J412="ch",ROUND(I412*0.7355,2),I412)))</f>
      </c>
      <c r="L412" s="5"/>
      <c r="M412" s="7"/>
      <c r="N412" s="5"/>
      <c r="O412" s="6"/>
      <c r="P412" s="9">
        <f>IF(OR(O412="",N412=""),"",2*INT(60*N412/O412))</f>
      </c>
      <c r="Q412" s="5"/>
      <c r="R412" s="5"/>
      <c r="S412" s="5"/>
      <c r="T412" s="5"/>
      <c r="U412" s="5"/>
      <c r="V412" s="5"/>
      <c r="W412" s="7"/>
      <c r="X412" s="5"/>
      <c r="Y412" s="5"/>
      <c r="Z412" s="5"/>
      <c r="AA412" s="5"/>
      <c r="AB412" s="7"/>
      <c r="AC412" s="9">
        <f>IF(OR(AB412="",M412=""),"",IF(AB412&gt;M412*1.25,"Au-delà de 125 % In",IF(AB412&lt;M412*0.9,"En dessous de In","OK")))</f>
      </c>
      <c r="AD412" s="5"/>
      <c r="AE412" s="5"/>
      <c r="AF412" s="8"/>
      <c r="AG412" s="8"/>
      <c r="AH412" s="6"/>
      <c r="AI412" s="11">
        <f>IF(OR(AG412="",AH412=""),"",EDATE(AG412,AH412))</f>
      </c>
      <c r="AJ412" s="9">
        <f>IF(AI412="","",IF(AI412&lt;TODAY(),"En retard",IF(AI412-TODAY()&lt;=30,"Dans les 30 jours","OK")))</f>
      </c>
      <c r="AK412" s="5"/>
    </row>
    <row r="413">
      <c r="A413" s="5"/>
      <c r="B413" s="5"/>
      <c r="C413" s="5"/>
      <c r="D413" s="5"/>
      <c r="E413" s="5"/>
      <c r="F413" s="5"/>
      <c r="G413" s="5"/>
      <c r="H413" s="5"/>
      <c r="I413" s="7"/>
      <c r="J413" s="5"/>
      <c r="K413" s="10">
        <f>IF(I413="","",IF(J413="HP",ROUND(I413*0.7457,2),IF(J413="ch",ROUND(I413*0.7355,2),I413)))</f>
      </c>
      <c r="L413" s="5"/>
      <c r="M413" s="7"/>
      <c r="N413" s="5"/>
      <c r="O413" s="6"/>
      <c r="P413" s="9">
        <f>IF(OR(O413="",N413=""),"",2*INT(60*N413/O413))</f>
      </c>
      <c r="Q413" s="5"/>
      <c r="R413" s="5"/>
      <c r="S413" s="5"/>
      <c r="T413" s="5"/>
      <c r="U413" s="5"/>
      <c r="V413" s="5"/>
      <c r="W413" s="7"/>
      <c r="X413" s="5"/>
      <c r="Y413" s="5"/>
      <c r="Z413" s="5"/>
      <c r="AA413" s="5"/>
      <c r="AB413" s="7"/>
      <c r="AC413" s="9">
        <f>IF(OR(AB413="",M413=""),"",IF(AB413&gt;M413*1.25,"Au-delà de 125 % In",IF(AB413&lt;M413*0.9,"En dessous de In","OK")))</f>
      </c>
      <c r="AD413" s="5"/>
      <c r="AE413" s="5"/>
      <c r="AF413" s="8"/>
      <c r="AG413" s="8"/>
      <c r="AH413" s="6"/>
      <c r="AI413" s="11">
        <f>IF(OR(AG413="",AH413=""),"",EDATE(AG413,AH413))</f>
      </c>
      <c r="AJ413" s="9">
        <f>IF(AI413="","",IF(AI413&lt;TODAY(),"En retard",IF(AI413-TODAY()&lt;=30,"Dans les 30 jours","OK")))</f>
      </c>
      <c r="AK413" s="5"/>
    </row>
    <row r="414">
      <c r="A414" s="5"/>
      <c r="B414" s="5"/>
      <c r="C414" s="5"/>
      <c r="D414" s="5"/>
      <c r="E414" s="5"/>
      <c r="F414" s="5"/>
      <c r="G414" s="5"/>
      <c r="H414" s="5"/>
      <c r="I414" s="7"/>
      <c r="J414" s="5"/>
      <c r="K414" s="10">
        <f>IF(I414="","",IF(J414="HP",ROUND(I414*0.7457,2),IF(J414="ch",ROUND(I414*0.7355,2),I414)))</f>
      </c>
      <c r="L414" s="5"/>
      <c r="M414" s="7"/>
      <c r="N414" s="5"/>
      <c r="O414" s="6"/>
      <c r="P414" s="9">
        <f>IF(OR(O414="",N414=""),"",2*INT(60*N414/O414))</f>
      </c>
      <c r="Q414" s="5"/>
      <c r="R414" s="5"/>
      <c r="S414" s="5"/>
      <c r="T414" s="5"/>
      <c r="U414" s="5"/>
      <c r="V414" s="5"/>
      <c r="W414" s="7"/>
      <c r="X414" s="5"/>
      <c r="Y414" s="5"/>
      <c r="Z414" s="5"/>
      <c r="AA414" s="5"/>
      <c r="AB414" s="7"/>
      <c r="AC414" s="9">
        <f>IF(OR(AB414="",M414=""),"",IF(AB414&gt;M414*1.25,"Au-delà de 125 % In",IF(AB414&lt;M414*0.9,"En dessous de In","OK")))</f>
      </c>
      <c r="AD414" s="5"/>
      <c r="AE414" s="5"/>
      <c r="AF414" s="8"/>
      <c r="AG414" s="8"/>
      <c r="AH414" s="6"/>
      <c r="AI414" s="11">
        <f>IF(OR(AG414="",AH414=""),"",EDATE(AG414,AH414))</f>
      </c>
      <c r="AJ414" s="9">
        <f>IF(AI414="","",IF(AI414&lt;TODAY(),"En retard",IF(AI414-TODAY()&lt;=30,"Dans les 30 jours","OK")))</f>
      </c>
      <c r="AK414" s="5"/>
    </row>
    <row r="415">
      <c r="A415" s="5"/>
      <c r="B415" s="5"/>
      <c r="C415" s="5"/>
      <c r="D415" s="5"/>
      <c r="E415" s="5"/>
      <c r="F415" s="5"/>
      <c r="G415" s="5"/>
      <c r="H415" s="5"/>
      <c r="I415" s="7"/>
      <c r="J415" s="5"/>
      <c r="K415" s="10">
        <f>IF(I415="","",IF(J415="HP",ROUND(I415*0.7457,2),IF(J415="ch",ROUND(I415*0.7355,2),I415)))</f>
      </c>
      <c r="L415" s="5"/>
      <c r="M415" s="7"/>
      <c r="N415" s="5"/>
      <c r="O415" s="6"/>
      <c r="P415" s="9">
        <f>IF(OR(O415="",N415=""),"",2*INT(60*N415/O415))</f>
      </c>
      <c r="Q415" s="5"/>
      <c r="R415" s="5"/>
      <c r="S415" s="5"/>
      <c r="T415" s="5"/>
      <c r="U415" s="5"/>
      <c r="V415" s="5"/>
      <c r="W415" s="7"/>
      <c r="X415" s="5"/>
      <c r="Y415" s="5"/>
      <c r="Z415" s="5"/>
      <c r="AA415" s="5"/>
      <c r="AB415" s="7"/>
      <c r="AC415" s="9">
        <f>IF(OR(AB415="",M415=""),"",IF(AB415&gt;M415*1.25,"Au-delà de 125 % In",IF(AB415&lt;M415*0.9,"En dessous de In","OK")))</f>
      </c>
      <c r="AD415" s="5"/>
      <c r="AE415" s="5"/>
      <c r="AF415" s="8"/>
      <c r="AG415" s="8"/>
      <c r="AH415" s="6"/>
      <c r="AI415" s="11">
        <f>IF(OR(AG415="",AH415=""),"",EDATE(AG415,AH415))</f>
      </c>
      <c r="AJ415" s="9">
        <f>IF(AI415="","",IF(AI415&lt;TODAY(),"En retard",IF(AI415-TODAY()&lt;=30,"Dans les 30 jours","OK")))</f>
      </c>
      <c r="AK415" s="5"/>
    </row>
    <row r="416">
      <c r="A416" s="5"/>
      <c r="B416" s="5"/>
      <c r="C416" s="5"/>
      <c r="D416" s="5"/>
      <c r="E416" s="5"/>
      <c r="F416" s="5"/>
      <c r="G416" s="5"/>
      <c r="H416" s="5"/>
      <c r="I416" s="7"/>
      <c r="J416" s="5"/>
      <c r="K416" s="10">
        <f>IF(I416="","",IF(J416="HP",ROUND(I416*0.7457,2),IF(J416="ch",ROUND(I416*0.7355,2),I416)))</f>
      </c>
      <c r="L416" s="5"/>
      <c r="M416" s="7"/>
      <c r="N416" s="5"/>
      <c r="O416" s="6"/>
      <c r="P416" s="9">
        <f>IF(OR(O416="",N416=""),"",2*INT(60*N416/O416))</f>
      </c>
      <c r="Q416" s="5"/>
      <c r="R416" s="5"/>
      <c r="S416" s="5"/>
      <c r="T416" s="5"/>
      <c r="U416" s="5"/>
      <c r="V416" s="5"/>
      <c r="W416" s="7"/>
      <c r="X416" s="5"/>
      <c r="Y416" s="5"/>
      <c r="Z416" s="5"/>
      <c r="AA416" s="5"/>
      <c r="AB416" s="7"/>
      <c r="AC416" s="9">
        <f>IF(OR(AB416="",M416=""),"",IF(AB416&gt;M416*1.25,"Au-delà de 125 % In",IF(AB416&lt;M416*0.9,"En dessous de In","OK")))</f>
      </c>
      <c r="AD416" s="5"/>
      <c r="AE416" s="5"/>
      <c r="AF416" s="8"/>
      <c r="AG416" s="8"/>
      <c r="AH416" s="6"/>
      <c r="AI416" s="11">
        <f>IF(OR(AG416="",AH416=""),"",EDATE(AG416,AH416))</f>
      </c>
      <c r="AJ416" s="9">
        <f>IF(AI416="","",IF(AI416&lt;TODAY(),"En retard",IF(AI416-TODAY()&lt;=30,"Dans les 30 jours","OK")))</f>
      </c>
      <c r="AK416" s="5"/>
    </row>
    <row r="417">
      <c r="A417" s="5"/>
      <c r="B417" s="5"/>
      <c r="C417" s="5"/>
      <c r="D417" s="5"/>
      <c r="E417" s="5"/>
      <c r="F417" s="5"/>
      <c r="G417" s="5"/>
      <c r="H417" s="5"/>
      <c r="I417" s="7"/>
      <c r="J417" s="5"/>
      <c r="K417" s="10">
        <f>IF(I417="","",IF(J417="HP",ROUND(I417*0.7457,2),IF(J417="ch",ROUND(I417*0.7355,2),I417)))</f>
      </c>
      <c r="L417" s="5"/>
      <c r="M417" s="7"/>
      <c r="N417" s="5"/>
      <c r="O417" s="6"/>
      <c r="P417" s="9">
        <f>IF(OR(O417="",N417=""),"",2*INT(60*N417/O417))</f>
      </c>
      <c r="Q417" s="5"/>
      <c r="R417" s="5"/>
      <c r="S417" s="5"/>
      <c r="T417" s="5"/>
      <c r="U417" s="5"/>
      <c r="V417" s="5"/>
      <c r="W417" s="7"/>
      <c r="X417" s="5"/>
      <c r="Y417" s="5"/>
      <c r="Z417" s="5"/>
      <c r="AA417" s="5"/>
      <c r="AB417" s="7"/>
      <c r="AC417" s="9">
        <f>IF(OR(AB417="",M417=""),"",IF(AB417&gt;M417*1.25,"Au-delà de 125 % In",IF(AB417&lt;M417*0.9,"En dessous de In","OK")))</f>
      </c>
      <c r="AD417" s="5"/>
      <c r="AE417" s="5"/>
      <c r="AF417" s="8"/>
      <c r="AG417" s="8"/>
      <c r="AH417" s="6"/>
      <c r="AI417" s="11">
        <f>IF(OR(AG417="",AH417=""),"",EDATE(AG417,AH417))</f>
      </c>
      <c r="AJ417" s="9">
        <f>IF(AI417="","",IF(AI417&lt;TODAY(),"En retard",IF(AI417-TODAY()&lt;=30,"Dans les 30 jours","OK")))</f>
      </c>
      <c r="AK417" s="5"/>
    </row>
    <row r="418">
      <c r="A418" s="5"/>
      <c r="B418" s="5"/>
      <c r="C418" s="5"/>
      <c r="D418" s="5"/>
      <c r="E418" s="5"/>
      <c r="F418" s="5"/>
      <c r="G418" s="5"/>
      <c r="H418" s="5"/>
      <c r="I418" s="7"/>
      <c r="J418" s="5"/>
      <c r="K418" s="10">
        <f>IF(I418="","",IF(J418="HP",ROUND(I418*0.7457,2),IF(J418="ch",ROUND(I418*0.7355,2),I418)))</f>
      </c>
      <c r="L418" s="5"/>
      <c r="M418" s="7"/>
      <c r="N418" s="5"/>
      <c r="O418" s="6"/>
      <c r="P418" s="9">
        <f>IF(OR(O418="",N418=""),"",2*INT(60*N418/O418))</f>
      </c>
      <c r="Q418" s="5"/>
      <c r="R418" s="5"/>
      <c r="S418" s="5"/>
      <c r="T418" s="5"/>
      <c r="U418" s="5"/>
      <c r="V418" s="5"/>
      <c r="W418" s="7"/>
      <c r="X418" s="5"/>
      <c r="Y418" s="5"/>
      <c r="Z418" s="5"/>
      <c r="AA418" s="5"/>
      <c r="AB418" s="7"/>
      <c r="AC418" s="9">
        <f>IF(OR(AB418="",M418=""),"",IF(AB418&gt;M418*1.25,"Au-delà de 125 % In",IF(AB418&lt;M418*0.9,"En dessous de In","OK")))</f>
      </c>
      <c r="AD418" s="5"/>
      <c r="AE418" s="5"/>
      <c r="AF418" s="8"/>
      <c r="AG418" s="8"/>
      <c r="AH418" s="6"/>
      <c r="AI418" s="11">
        <f>IF(OR(AG418="",AH418=""),"",EDATE(AG418,AH418))</f>
      </c>
      <c r="AJ418" s="9">
        <f>IF(AI418="","",IF(AI418&lt;TODAY(),"En retard",IF(AI418-TODAY()&lt;=30,"Dans les 30 jours","OK")))</f>
      </c>
      <c r="AK418" s="5"/>
    </row>
    <row r="419">
      <c r="A419" s="5"/>
      <c r="B419" s="5"/>
      <c r="C419" s="5"/>
      <c r="D419" s="5"/>
      <c r="E419" s="5"/>
      <c r="F419" s="5"/>
      <c r="G419" s="5"/>
      <c r="H419" s="5"/>
      <c r="I419" s="7"/>
      <c r="J419" s="5"/>
      <c r="K419" s="10">
        <f>IF(I419="","",IF(J419="HP",ROUND(I419*0.7457,2),IF(J419="ch",ROUND(I419*0.7355,2),I419)))</f>
      </c>
      <c r="L419" s="5"/>
      <c r="M419" s="7"/>
      <c r="N419" s="5"/>
      <c r="O419" s="6"/>
      <c r="P419" s="9">
        <f>IF(OR(O419="",N419=""),"",2*INT(60*N419/O419))</f>
      </c>
      <c r="Q419" s="5"/>
      <c r="R419" s="5"/>
      <c r="S419" s="5"/>
      <c r="T419" s="5"/>
      <c r="U419" s="5"/>
      <c r="V419" s="5"/>
      <c r="W419" s="7"/>
      <c r="X419" s="5"/>
      <c r="Y419" s="5"/>
      <c r="Z419" s="5"/>
      <c r="AA419" s="5"/>
      <c r="AB419" s="7"/>
      <c r="AC419" s="9">
        <f>IF(OR(AB419="",M419=""),"",IF(AB419&gt;M419*1.25,"Au-delà de 125 % In",IF(AB419&lt;M419*0.9,"En dessous de In","OK")))</f>
      </c>
      <c r="AD419" s="5"/>
      <c r="AE419" s="5"/>
      <c r="AF419" s="8"/>
      <c r="AG419" s="8"/>
      <c r="AH419" s="6"/>
      <c r="AI419" s="11">
        <f>IF(OR(AG419="",AH419=""),"",EDATE(AG419,AH419))</f>
      </c>
      <c r="AJ419" s="9">
        <f>IF(AI419="","",IF(AI419&lt;TODAY(),"En retard",IF(AI419-TODAY()&lt;=30,"Dans les 30 jours","OK")))</f>
      </c>
      <c r="AK419" s="5"/>
    </row>
    <row r="420">
      <c r="A420" s="5"/>
      <c r="B420" s="5"/>
      <c r="C420" s="5"/>
      <c r="D420" s="5"/>
      <c r="E420" s="5"/>
      <c r="F420" s="5"/>
      <c r="G420" s="5"/>
      <c r="H420" s="5"/>
      <c r="I420" s="7"/>
      <c r="J420" s="5"/>
      <c r="K420" s="10">
        <f>IF(I420="","",IF(J420="HP",ROUND(I420*0.7457,2),IF(J420="ch",ROUND(I420*0.7355,2),I420)))</f>
      </c>
      <c r="L420" s="5"/>
      <c r="M420" s="7"/>
      <c r="N420" s="5"/>
      <c r="O420" s="6"/>
      <c r="P420" s="9">
        <f>IF(OR(O420="",N420=""),"",2*INT(60*N420/O420))</f>
      </c>
      <c r="Q420" s="5"/>
      <c r="R420" s="5"/>
      <c r="S420" s="5"/>
      <c r="T420" s="5"/>
      <c r="U420" s="5"/>
      <c r="V420" s="5"/>
      <c r="W420" s="7"/>
      <c r="X420" s="5"/>
      <c r="Y420" s="5"/>
      <c r="Z420" s="5"/>
      <c r="AA420" s="5"/>
      <c r="AB420" s="7"/>
      <c r="AC420" s="9">
        <f>IF(OR(AB420="",M420=""),"",IF(AB420&gt;M420*1.25,"Au-delà de 125 % In",IF(AB420&lt;M420*0.9,"En dessous de In","OK")))</f>
      </c>
      <c r="AD420" s="5"/>
      <c r="AE420" s="5"/>
      <c r="AF420" s="8"/>
      <c r="AG420" s="8"/>
      <c r="AH420" s="6"/>
      <c r="AI420" s="11">
        <f>IF(OR(AG420="",AH420=""),"",EDATE(AG420,AH420))</f>
      </c>
      <c r="AJ420" s="9">
        <f>IF(AI420="","",IF(AI420&lt;TODAY(),"En retard",IF(AI420-TODAY()&lt;=30,"Dans les 30 jours","OK")))</f>
      </c>
      <c r="AK420" s="5"/>
    </row>
    <row r="421">
      <c r="A421" s="5"/>
      <c r="B421" s="5"/>
      <c r="C421" s="5"/>
      <c r="D421" s="5"/>
      <c r="E421" s="5"/>
      <c r="F421" s="5"/>
      <c r="G421" s="5"/>
      <c r="H421" s="5"/>
      <c r="I421" s="7"/>
      <c r="J421" s="5"/>
      <c r="K421" s="10">
        <f>IF(I421="","",IF(J421="HP",ROUND(I421*0.7457,2),IF(J421="ch",ROUND(I421*0.7355,2),I421)))</f>
      </c>
      <c r="L421" s="5"/>
      <c r="M421" s="7"/>
      <c r="N421" s="5"/>
      <c r="O421" s="6"/>
      <c r="P421" s="9">
        <f>IF(OR(O421="",N421=""),"",2*INT(60*N421/O421))</f>
      </c>
      <c r="Q421" s="5"/>
      <c r="R421" s="5"/>
      <c r="S421" s="5"/>
      <c r="T421" s="5"/>
      <c r="U421" s="5"/>
      <c r="V421" s="5"/>
      <c r="W421" s="7"/>
      <c r="X421" s="5"/>
      <c r="Y421" s="5"/>
      <c r="Z421" s="5"/>
      <c r="AA421" s="5"/>
      <c r="AB421" s="7"/>
      <c r="AC421" s="9">
        <f>IF(OR(AB421="",M421=""),"",IF(AB421&gt;M421*1.25,"Au-delà de 125 % In",IF(AB421&lt;M421*0.9,"En dessous de In","OK")))</f>
      </c>
      <c r="AD421" s="5"/>
      <c r="AE421" s="5"/>
      <c r="AF421" s="8"/>
      <c r="AG421" s="8"/>
      <c r="AH421" s="6"/>
      <c r="AI421" s="11">
        <f>IF(OR(AG421="",AH421=""),"",EDATE(AG421,AH421))</f>
      </c>
      <c r="AJ421" s="9">
        <f>IF(AI421="","",IF(AI421&lt;TODAY(),"En retard",IF(AI421-TODAY()&lt;=30,"Dans les 30 jours","OK")))</f>
      </c>
      <c r="AK421" s="5"/>
    </row>
    <row r="422">
      <c r="A422" s="5"/>
      <c r="B422" s="5"/>
      <c r="C422" s="5"/>
      <c r="D422" s="5"/>
      <c r="E422" s="5"/>
      <c r="F422" s="5"/>
      <c r="G422" s="5"/>
      <c r="H422" s="5"/>
      <c r="I422" s="7"/>
      <c r="J422" s="5"/>
      <c r="K422" s="10">
        <f>IF(I422="","",IF(J422="HP",ROUND(I422*0.7457,2),IF(J422="ch",ROUND(I422*0.7355,2),I422)))</f>
      </c>
      <c r="L422" s="5"/>
      <c r="M422" s="7"/>
      <c r="N422" s="5"/>
      <c r="O422" s="6"/>
      <c r="P422" s="9">
        <f>IF(OR(O422="",N422=""),"",2*INT(60*N422/O422))</f>
      </c>
      <c r="Q422" s="5"/>
      <c r="R422" s="5"/>
      <c r="S422" s="5"/>
      <c r="T422" s="5"/>
      <c r="U422" s="5"/>
      <c r="V422" s="5"/>
      <c r="W422" s="7"/>
      <c r="X422" s="5"/>
      <c r="Y422" s="5"/>
      <c r="Z422" s="5"/>
      <c r="AA422" s="5"/>
      <c r="AB422" s="7"/>
      <c r="AC422" s="9">
        <f>IF(OR(AB422="",M422=""),"",IF(AB422&gt;M422*1.25,"Au-delà de 125 % In",IF(AB422&lt;M422*0.9,"En dessous de In","OK")))</f>
      </c>
      <c r="AD422" s="5"/>
      <c r="AE422" s="5"/>
      <c r="AF422" s="8"/>
      <c r="AG422" s="8"/>
      <c r="AH422" s="6"/>
      <c r="AI422" s="11">
        <f>IF(OR(AG422="",AH422=""),"",EDATE(AG422,AH422))</f>
      </c>
      <c r="AJ422" s="9">
        <f>IF(AI422="","",IF(AI422&lt;TODAY(),"En retard",IF(AI422-TODAY()&lt;=30,"Dans les 30 jours","OK")))</f>
      </c>
      <c r="AK422" s="5"/>
    </row>
    <row r="423">
      <c r="A423" s="5"/>
      <c r="B423" s="5"/>
      <c r="C423" s="5"/>
      <c r="D423" s="5"/>
      <c r="E423" s="5"/>
      <c r="F423" s="5"/>
      <c r="G423" s="5"/>
      <c r="H423" s="5"/>
      <c r="I423" s="7"/>
      <c r="J423" s="5"/>
      <c r="K423" s="10">
        <f>IF(I423="","",IF(J423="HP",ROUND(I423*0.7457,2),IF(J423="ch",ROUND(I423*0.7355,2),I423)))</f>
      </c>
      <c r="L423" s="5"/>
      <c r="M423" s="7"/>
      <c r="N423" s="5"/>
      <c r="O423" s="6"/>
      <c r="P423" s="9">
        <f>IF(OR(O423="",N423=""),"",2*INT(60*N423/O423))</f>
      </c>
      <c r="Q423" s="5"/>
      <c r="R423" s="5"/>
      <c r="S423" s="5"/>
      <c r="T423" s="5"/>
      <c r="U423" s="5"/>
      <c r="V423" s="5"/>
      <c r="W423" s="7"/>
      <c r="X423" s="5"/>
      <c r="Y423" s="5"/>
      <c r="Z423" s="5"/>
      <c r="AA423" s="5"/>
      <c r="AB423" s="7"/>
      <c r="AC423" s="9">
        <f>IF(OR(AB423="",M423=""),"",IF(AB423&gt;M423*1.25,"Au-delà de 125 % In",IF(AB423&lt;M423*0.9,"En dessous de In","OK")))</f>
      </c>
      <c r="AD423" s="5"/>
      <c r="AE423" s="5"/>
      <c r="AF423" s="8"/>
      <c r="AG423" s="8"/>
      <c r="AH423" s="6"/>
      <c r="AI423" s="11">
        <f>IF(OR(AG423="",AH423=""),"",EDATE(AG423,AH423))</f>
      </c>
      <c r="AJ423" s="9">
        <f>IF(AI423="","",IF(AI423&lt;TODAY(),"En retard",IF(AI423-TODAY()&lt;=30,"Dans les 30 jours","OK")))</f>
      </c>
      <c r="AK423" s="5"/>
    </row>
    <row r="424">
      <c r="A424" s="5"/>
      <c r="B424" s="5"/>
      <c r="C424" s="5"/>
      <c r="D424" s="5"/>
      <c r="E424" s="5"/>
      <c r="F424" s="5"/>
      <c r="G424" s="5"/>
      <c r="H424" s="5"/>
      <c r="I424" s="7"/>
      <c r="J424" s="5"/>
      <c r="K424" s="10">
        <f>IF(I424="","",IF(J424="HP",ROUND(I424*0.7457,2),IF(J424="ch",ROUND(I424*0.7355,2),I424)))</f>
      </c>
      <c r="L424" s="5"/>
      <c r="M424" s="7"/>
      <c r="N424" s="5"/>
      <c r="O424" s="6"/>
      <c r="P424" s="9">
        <f>IF(OR(O424="",N424=""),"",2*INT(60*N424/O424))</f>
      </c>
      <c r="Q424" s="5"/>
      <c r="R424" s="5"/>
      <c r="S424" s="5"/>
      <c r="T424" s="5"/>
      <c r="U424" s="5"/>
      <c r="V424" s="5"/>
      <c r="W424" s="7"/>
      <c r="X424" s="5"/>
      <c r="Y424" s="5"/>
      <c r="Z424" s="5"/>
      <c r="AA424" s="5"/>
      <c r="AB424" s="7"/>
      <c r="AC424" s="9">
        <f>IF(OR(AB424="",M424=""),"",IF(AB424&gt;M424*1.25,"Au-delà de 125 % In",IF(AB424&lt;M424*0.9,"En dessous de In","OK")))</f>
      </c>
      <c r="AD424" s="5"/>
      <c r="AE424" s="5"/>
      <c r="AF424" s="8"/>
      <c r="AG424" s="8"/>
      <c r="AH424" s="6"/>
      <c r="AI424" s="11">
        <f>IF(OR(AG424="",AH424=""),"",EDATE(AG424,AH424))</f>
      </c>
      <c r="AJ424" s="9">
        <f>IF(AI424="","",IF(AI424&lt;TODAY(),"En retard",IF(AI424-TODAY()&lt;=30,"Dans les 30 jours","OK")))</f>
      </c>
      <c r="AK424" s="5"/>
    </row>
    <row r="425">
      <c r="A425" s="5"/>
      <c r="B425" s="5"/>
      <c r="C425" s="5"/>
      <c r="D425" s="5"/>
      <c r="E425" s="5"/>
      <c r="F425" s="5"/>
      <c r="G425" s="5"/>
      <c r="H425" s="5"/>
      <c r="I425" s="7"/>
      <c r="J425" s="5"/>
      <c r="K425" s="10">
        <f>IF(I425="","",IF(J425="HP",ROUND(I425*0.7457,2),IF(J425="ch",ROUND(I425*0.7355,2),I425)))</f>
      </c>
      <c r="L425" s="5"/>
      <c r="M425" s="7"/>
      <c r="N425" s="5"/>
      <c r="O425" s="6"/>
      <c r="P425" s="9">
        <f>IF(OR(O425="",N425=""),"",2*INT(60*N425/O425))</f>
      </c>
      <c r="Q425" s="5"/>
      <c r="R425" s="5"/>
      <c r="S425" s="5"/>
      <c r="T425" s="5"/>
      <c r="U425" s="5"/>
      <c r="V425" s="5"/>
      <c r="W425" s="7"/>
      <c r="X425" s="5"/>
      <c r="Y425" s="5"/>
      <c r="Z425" s="5"/>
      <c r="AA425" s="5"/>
      <c r="AB425" s="7"/>
      <c r="AC425" s="9">
        <f>IF(OR(AB425="",M425=""),"",IF(AB425&gt;M425*1.25,"Au-delà de 125 % In",IF(AB425&lt;M425*0.9,"En dessous de In","OK")))</f>
      </c>
      <c r="AD425" s="5"/>
      <c r="AE425" s="5"/>
      <c r="AF425" s="8"/>
      <c r="AG425" s="8"/>
      <c r="AH425" s="6"/>
      <c r="AI425" s="11">
        <f>IF(OR(AG425="",AH425=""),"",EDATE(AG425,AH425))</f>
      </c>
      <c r="AJ425" s="9">
        <f>IF(AI425="","",IF(AI425&lt;TODAY(),"En retard",IF(AI425-TODAY()&lt;=30,"Dans les 30 jours","OK")))</f>
      </c>
      <c r="AK425" s="5"/>
    </row>
    <row r="426">
      <c r="A426" s="5"/>
      <c r="B426" s="5"/>
      <c r="C426" s="5"/>
      <c r="D426" s="5"/>
      <c r="E426" s="5"/>
      <c r="F426" s="5"/>
      <c r="G426" s="5"/>
      <c r="H426" s="5"/>
      <c r="I426" s="7"/>
      <c r="J426" s="5"/>
      <c r="K426" s="10">
        <f>IF(I426="","",IF(J426="HP",ROUND(I426*0.7457,2),IF(J426="ch",ROUND(I426*0.7355,2),I426)))</f>
      </c>
      <c r="L426" s="5"/>
      <c r="M426" s="7"/>
      <c r="N426" s="5"/>
      <c r="O426" s="6"/>
      <c r="P426" s="9">
        <f>IF(OR(O426="",N426=""),"",2*INT(60*N426/O426))</f>
      </c>
      <c r="Q426" s="5"/>
      <c r="R426" s="5"/>
      <c r="S426" s="5"/>
      <c r="T426" s="5"/>
      <c r="U426" s="5"/>
      <c r="V426" s="5"/>
      <c r="W426" s="7"/>
      <c r="X426" s="5"/>
      <c r="Y426" s="5"/>
      <c r="Z426" s="5"/>
      <c r="AA426" s="5"/>
      <c r="AB426" s="7"/>
      <c r="AC426" s="9">
        <f>IF(OR(AB426="",M426=""),"",IF(AB426&gt;M426*1.25,"Au-delà de 125 % In",IF(AB426&lt;M426*0.9,"En dessous de In","OK")))</f>
      </c>
      <c r="AD426" s="5"/>
      <c r="AE426" s="5"/>
      <c r="AF426" s="8"/>
      <c r="AG426" s="8"/>
      <c r="AH426" s="6"/>
      <c r="AI426" s="11">
        <f>IF(OR(AG426="",AH426=""),"",EDATE(AG426,AH426))</f>
      </c>
      <c r="AJ426" s="9">
        <f>IF(AI426="","",IF(AI426&lt;TODAY(),"En retard",IF(AI426-TODAY()&lt;=30,"Dans les 30 jours","OK")))</f>
      </c>
      <c r="AK426" s="5"/>
    </row>
    <row r="427">
      <c r="A427" s="5"/>
      <c r="B427" s="5"/>
      <c r="C427" s="5"/>
      <c r="D427" s="5"/>
      <c r="E427" s="5"/>
      <c r="F427" s="5"/>
      <c r="G427" s="5"/>
      <c r="H427" s="5"/>
      <c r="I427" s="7"/>
      <c r="J427" s="5"/>
      <c r="K427" s="10">
        <f>IF(I427="","",IF(J427="HP",ROUND(I427*0.7457,2),IF(J427="ch",ROUND(I427*0.7355,2),I427)))</f>
      </c>
      <c r="L427" s="5"/>
      <c r="M427" s="7"/>
      <c r="N427" s="5"/>
      <c r="O427" s="6"/>
      <c r="P427" s="9">
        <f>IF(OR(O427="",N427=""),"",2*INT(60*N427/O427))</f>
      </c>
      <c r="Q427" s="5"/>
      <c r="R427" s="5"/>
      <c r="S427" s="5"/>
      <c r="T427" s="5"/>
      <c r="U427" s="5"/>
      <c r="V427" s="5"/>
      <c r="W427" s="7"/>
      <c r="X427" s="5"/>
      <c r="Y427" s="5"/>
      <c r="Z427" s="5"/>
      <c r="AA427" s="5"/>
      <c r="AB427" s="7"/>
      <c r="AC427" s="9">
        <f>IF(OR(AB427="",M427=""),"",IF(AB427&gt;M427*1.25,"Au-delà de 125 % In",IF(AB427&lt;M427*0.9,"En dessous de In","OK")))</f>
      </c>
      <c r="AD427" s="5"/>
      <c r="AE427" s="5"/>
      <c r="AF427" s="8"/>
      <c r="AG427" s="8"/>
      <c r="AH427" s="6"/>
      <c r="AI427" s="11">
        <f>IF(OR(AG427="",AH427=""),"",EDATE(AG427,AH427))</f>
      </c>
      <c r="AJ427" s="9">
        <f>IF(AI427="","",IF(AI427&lt;TODAY(),"En retard",IF(AI427-TODAY()&lt;=30,"Dans les 30 jours","OK")))</f>
      </c>
      <c r="AK427" s="5"/>
    </row>
    <row r="428">
      <c r="A428" s="5"/>
      <c r="B428" s="5"/>
      <c r="C428" s="5"/>
      <c r="D428" s="5"/>
      <c r="E428" s="5"/>
      <c r="F428" s="5"/>
      <c r="G428" s="5"/>
      <c r="H428" s="5"/>
      <c r="I428" s="7"/>
      <c r="J428" s="5"/>
      <c r="K428" s="10">
        <f>IF(I428="","",IF(J428="HP",ROUND(I428*0.7457,2),IF(J428="ch",ROUND(I428*0.7355,2),I428)))</f>
      </c>
      <c r="L428" s="5"/>
      <c r="M428" s="7"/>
      <c r="N428" s="5"/>
      <c r="O428" s="6"/>
      <c r="P428" s="9">
        <f>IF(OR(O428="",N428=""),"",2*INT(60*N428/O428))</f>
      </c>
      <c r="Q428" s="5"/>
      <c r="R428" s="5"/>
      <c r="S428" s="5"/>
      <c r="T428" s="5"/>
      <c r="U428" s="5"/>
      <c r="V428" s="5"/>
      <c r="W428" s="7"/>
      <c r="X428" s="5"/>
      <c r="Y428" s="5"/>
      <c r="Z428" s="5"/>
      <c r="AA428" s="5"/>
      <c r="AB428" s="7"/>
      <c r="AC428" s="9">
        <f>IF(OR(AB428="",M428=""),"",IF(AB428&gt;M428*1.25,"Au-delà de 125 % In",IF(AB428&lt;M428*0.9,"En dessous de In","OK")))</f>
      </c>
      <c r="AD428" s="5"/>
      <c r="AE428" s="5"/>
      <c r="AF428" s="8"/>
      <c r="AG428" s="8"/>
      <c r="AH428" s="6"/>
      <c r="AI428" s="11">
        <f>IF(OR(AG428="",AH428=""),"",EDATE(AG428,AH428))</f>
      </c>
      <c r="AJ428" s="9">
        <f>IF(AI428="","",IF(AI428&lt;TODAY(),"En retard",IF(AI428-TODAY()&lt;=30,"Dans les 30 jours","OK")))</f>
      </c>
      <c r="AK428" s="5"/>
    </row>
    <row r="429">
      <c r="A429" s="5"/>
      <c r="B429" s="5"/>
      <c r="C429" s="5"/>
      <c r="D429" s="5"/>
      <c r="E429" s="5"/>
      <c r="F429" s="5"/>
      <c r="G429" s="5"/>
      <c r="H429" s="5"/>
      <c r="I429" s="7"/>
      <c r="J429" s="5"/>
      <c r="K429" s="10">
        <f>IF(I429="","",IF(J429="HP",ROUND(I429*0.7457,2),IF(J429="ch",ROUND(I429*0.7355,2),I429)))</f>
      </c>
      <c r="L429" s="5"/>
      <c r="M429" s="7"/>
      <c r="N429" s="5"/>
      <c r="O429" s="6"/>
      <c r="P429" s="9">
        <f>IF(OR(O429="",N429=""),"",2*INT(60*N429/O429))</f>
      </c>
      <c r="Q429" s="5"/>
      <c r="R429" s="5"/>
      <c r="S429" s="5"/>
      <c r="T429" s="5"/>
      <c r="U429" s="5"/>
      <c r="V429" s="5"/>
      <c r="W429" s="7"/>
      <c r="X429" s="5"/>
      <c r="Y429" s="5"/>
      <c r="Z429" s="5"/>
      <c r="AA429" s="5"/>
      <c r="AB429" s="7"/>
      <c r="AC429" s="9">
        <f>IF(OR(AB429="",M429=""),"",IF(AB429&gt;M429*1.25,"Au-delà de 125 % In",IF(AB429&lt;M429*0.9,"En dessous de In","OK")))</f>
      </c>
      <c r="AD429" s="5"/>
      <c r="AE429" s="5"/>
      <c r="AF429" s="8"/>
      <c r="AG429" s="8"/>
      <c r="AH429" s="6"/>
      <c r="AI429" s="11">
        <f>IF(OR(AG429="",AH429=""),"",EDATE(AG429,AH429))</f>
      </c>
      <c r="AJ429" s="9">
        <f>IF(AI429="","",IF(AI429&lt;TODAY(),"En retard",IF(AI429-TODAY()&lt;=30,"Dans les 30 jours","OK")))</f>
      </c>
      <c r="AK429" s="5"/>
    </row>
    <row r="430">
      <c r="A430" s="5"/>
      <c r="B430" s="5"/>
      <c r="C430" s="5"/>
      <c r="D430" s="5"/>
      <c r="E430" s="5"/>
      <c r="F430" s="5"/>
      <c r="G430" s="5"/>
      <c r="H430" s="5"/>
      <c r="I430" s="7"/>
      <c r="J430" s="5"/>
      <c r="K430" s="10">
        <f>IF(I430="","",IF(J430="HP",ROUND(I430*0.7457,2),IF(J430="ch",ROUND(I430*0.7355,2),I430)))</f>
      </c>
      <c r="L430" s="5"/>
      <c r="M430" s="7"/>
      <c r="N430" s="5"/>
      <c r="O430" s="6"/>
      <c r="P430" s="9">
        <f>IF(OR(O430="",N430=""),"",2*INT(60*N430/O430))</f>
      </c>
      <c r="Q430" s="5"/>
      <c r="R430" s="5"/>
      <c r="S430" s="5"/>
      <c r="T430" s="5"/>
      <c r="U430" s="5"/>
      <c r="V430" s="5"/>
      <c r="W430" s="7"/>
      <c r="X430" s="5"/>
      <c r="Y430" s="5"/>
      <c r="Z430" s="5"/>
      <c r="AA430" s="5"/>
      <c r="AB430" s="7"/>
      <c r="AC430" s="9">
        <f>IF(OR(AB430="",M430=""),"",IF(AB430&gt;M430*1.25,"Au-delà de 125 % In",IF(AB430&lt;M430*0.9,"En dessous de In","OK")))</f>
      </c>
      <c r="AD430" s="5"/>
      <c r="AE430" s="5"/>
      <c r="AF430" s="8"/>
      <c r="AG430" s="8"/>
      <c r="AH430" s="6"/>
      <c r="AI430" s="11">
        <f>IF(OR(AG430="",AH430=""),"",EDATE(AG430,AH430))</f>
      </c>
      <c r="AJ430" s="9">
        <f>IF(AI430="","",IF(AI430&lt;TODAY(),"En retard",IF(AI430-TODAY()&lt;=30,"Dans les 30 jours","OK")))</f>
      </c>
      <c r="AK430" s="5"/>
    </row>
    <row r="431">
      <c r="A431" s="5"/>
      <c r="B431" s="5"/>
      <c r="C431" s="5"/>
      <c r="D431" s="5"/>
      <c r="E431" s="5"/>
      <c r="F431" s="5"/>
      <c r="G431" s="5"/>
      <c r="H431" s="5"/>
      <c r="I431" s="7"/>
      <c r="J431" s="5"/>
      <c r="K431" s="10">
        <f>IF(I431="","",IF(J431="HP",ROUND(I431*0.7457,2),IF(J431="ch",ROUND(I431*0.7355,2),I431)))</f>
      </c>
      <c r="L431" s="5"/>
      <c r="M431" s="7"/>
      <c r="N431" s="5"/>
      <c r="O431" s="6"/>
      <c r="P431" s="9">
        <f>IF(OR(O431="",N431=""),"",2*INT(60*N431/O431))</f>
      </c>
      <c r="Q431" s="5"/>
      <c r="R431" s="5"/>
      <c r="S431" s="5"/>
      <c r="T431" s="5"/>
      <c r="U431" s="5"/>
      <c r="V431" s="5"/>
      <c r="W431" s="7"/>
      <c r="X431" s="5"/>
      <c r="Y431" s="5"/>
      <c r="Z431" s="5"/>
      <c r="AA431" s="5"/>
      <c r="AB431" s="7"/>
      <c r="AC431" s="9">
        <f>IF(OR(AB431="",M431=""),"",IF(AB431&gt;M431*1.25,"Au-delà de 125 % In",IF(AB431&lt;M431*0.9,"En dessous de In","OK")))</f>
      </c>
      <c r="AD431" s="5"/>
      <c r="AE431" s="5"/>
      <c r="AF431" s="8"/>
      <c r="AG431" s="8"/>
      <c r="AH431" s="6"/>
      <c r="AI431" s="11">
        <f>IF(OR(AG431="",AH431=""),"",EDATE(AG431,AH431))</f>
      </c>
      <c r="AJ431" s="9">
        <f>IF(AI431="","",IF(AI431&lt;TODAY(),"En retard",IF(AI431-TODAY()&lt;=30,"Dans les 30 jours","OK")))</f>
      </c>
      <c r="AK431" s="5"/>
    </row>
    <row r="432">
      <c r="A432" s="5"/>
      <c r="B432" s="5"/>
      <c r="C432" s="5"/>
      <c r="D432" s="5"/>
      <c r="E432" s="5"/>
      <c r="F432" s="5"/>
      <c r="G432" s="5"/>
      <c r="H432" s="5"/>
      <c r="I432" s="7"/>
      <c r="J432" s="5"/>
      <c r="K432" s="10">
        <f>IF(I432="","",IF(J432="HP",ROUND(I432*0.7457,2),IF(J432="ch",ROUND(I432*0.7355,2),I432)))</f>
      </c>
      <c r="L432" s="5"/>
      <c r="M432" s="7"/>
      <c r="N432" s="5"/>
      <c r="O432" s="6"/>
      <c r="P432" s="9">
        <f>IF(OR(O432="",N432=""),"",2*INT(60*N432/O432))</f>
      </c>
      <c r="Q432" s="5"/>
      <c r="R432" s="5"/>
      <c r="S432" s="5"/>
      <c r="T432" s="5"/>
      <c r="U432" s="5"/>
      <c r="V432" s="5"/>
      <c r="W432" s="7"/>
      <c r="X432" s="5"/>
      <c r="Y432" s="5"/>
      <c r="Z432" s="5"/>
      <c r="AA432" s="5"/>
      <c r="AB432" s="7"/>
      <c r="AC432" s="9">
        <f>IF(OR(AB432="",M432=""),"",IF(AB432&gt;M432*1.25,"Au-delà de 125 % In",IF(AB432&lt;M432*0.9,"En dessous de In","OK")))</f>
      </c>
      <c r="AD432" s="5"/>
      <c r="AE432" s="5"/>
      <c r="AF432" s="8"/>
      <c r="AG432" s="8"/>
      <c r="AH432" s="6"/>
      <c r="AI432" s="11">
        <f>IF(OR(AG432="",AH432=""),"",EDATE(AG432,AH432))</f>
      </c>
      <c r="AJ432" s="9">
        <f>IF(AI432="","",IF(AI432&lt;TODAY(),"En retard",IF(AI432-TODAY()&lt;=30,"Dans les 30 jours","OK")))</f>
      </c>
      <c r="AK432" s="5"/>
    </row>
    <row r="433">
      <c r="A433" s="5"/>
      <c r="B433" s="5"/>
      <c r="C433" s="5"/>
      <c r="D433" s="5"/>
      <c r="E433" s="5"/>
      <c r="F433" s="5"/>
      <c r="G433" s="5"/>
      <c r="H433" s="5"/>
      <c r="I433" s="7"/>
      <c r="J433" s="5"/>
      <c r="K433" s="10">
        <f>IF(I433="","",IF(J433="HP",ROUND(I433*0.7457,2),IF(J433="ch",ROUND(I433*0.7355,2),I433)))</f>
      </c>
      <c r="L433" s="5"/>
      <c r="M433" s="7"/>
      <c r="N433" s="5"/>
      <c r="O433" s="6"/>
      <c r="P433" s="9">
        <f>IF(OR(O433="",N433=""),"",2*INT(60*N433/O433))</f>
      </c>
      <c r="Q433" s="5"/>
      <c r="R433" s="5"/>
      <c r="S433" s="5"/>
      <c r="T433" s="5"/>
      <c r="U433" s="5"/>
      <c r="V433" s="5"/>
      <c r="W433" s="7"/>
      <c r="X433" s="5"/>
      <c r="Y433" s="5"/>
      <c r="Z433" s="5"/>
      <c r="AA433" s="5"/>
      <c r="AB433" s="7"/>
      <c r="AC433" s="9">
        <f>IF(OR(AB433="",M433=""),"",IF(AB433&gt;M433*1.25,"Au-delà de 125 % In",IF(AB433&lt;M433*0.9,"En dessous de In","OK")))</f>
      </c>
      <c r="AD433" s="5"/>
      <c r="AE433" s="5"/>
      <c r="AF433" s="8"/>
      <c r="AG433" s="8"/>
      <c r="AH433" s="6"/>
      <c r="AI433" s="11">
        <f>IF(OR(AG433="",AH433=""),"",EDATE(AG433,AH433))</f>
      </c>
      <c r="AJ433" s="9">
        <f>IF(AI433="","",IF(AI433&lt;TODAY(),"En retard",IF(AI433-TODAY()&lt;=30,"Dans les 30 jours","OK")))</f>
      </c>
      <c r="AK433" s="5"/>
    </row>
    <row r="434">
      <c r="A434" s="5"/>
      <c r="B434" s="5"/>
      <c r="C434" s="5"/>
      <c r="D434" s="5"/>
      <c r="E434" s="5"/>
      <c r="F434" s="5"/>
      <c r="G434" s="5"/>
      <c r="H434" s="5"/>
      <c r="I434" s="7"/>
      <c r="J434" s="5"/>
      <c r="K434" s="10">
        <f>IF(I434="","",IF(J434="HP",ROUND(I434*0.7457,2),IF(J434="ch",ROUND(I434*0.7355,2),I434)))</f>
      </c>
      <c r="L434" s="5"/>
      <c r="M434" s="7"/>
      <c r="N434" s="5"/>
      <c r="O434" s="6"/>
      <c r="P434" s="9">
        <f>IF(OR(O434="",N434=""),"",2*INT(60*N434/O434))</f>
      </c>
      <c r="Q434" s="5"/>
      <c r="R434" s="5"/>
      <c r="S434" s="5"/>
      <c r="T434" s="5"/>
      <c r="U434" s="5"/>
      <c r="V434" s="5"/>
      <c r="W434" s="7"/>
      <c r="X434" s="5"/>
      <c r="Y434" s="5"/>
      <c r="Z434" s="5"/>
      <c r="AA434" s="5"/>
      <c r="AB434" s="7"/>
      <c r="AC434" s="9">
        <f>IF(OR(AB434="",M434=""),"",IF(AB434&gt;M434*1.25,"Au-delà de 125 % In",IF(AB434&lt;M434*0.9,"En dessous de In","OK")))</f>
      </c>
      <c r="AD434" s="5"/>
      <c r="AE434" s="5"/>
      <c r="AF434" s="8"/>
      <c r="AG434" s="8"/>
      <c r="AH434" s="6"/>
      <c r="AI434" s="11">
        <f>IF(OR(AG434="",AH434=""),"",EDATE(AG434,AH434))</f>
      </c>
      <c r="AJ434" s="9">
        <f>IF(AI434="","",IF(AI434&lt;TODAY(),"En retard",IF(AI434-TODAY()&lt;=30,"Dans les 30 jours","OK")))</f>
      </c>
      <c r="AK434" s="5"/>
    </row>
    <row r="435">
      <c r="A435" s="5"/>
      <c r="B435" s="5"/>
      <c r="C435" s="5"/>
      <c r="D435" s="5"/>
      <c r="E435" s="5"/>
      <c r="F435" s="5"/>
      <c r="G435" s="5"/>
      <c r="H435" s="5"/>
      <c r="I435" s="7"/>
      <c r="J435" s="5"/>
      <c r="K435" s="10">
        <f>IF(I435="","",IF(J435="HP",ROUND(I435*0.7457,2),IF(J435="ch",ROUND(I435*0.7355,2),I435)))</f>
      </c>
      <c r="L435" s="5"/>
      <c r="M435" s="7"/>
      <c r="N435" s="5"/>
      <c r="O435" s="6"/>
      <c r="P435" s="9">
        <f>IF(OR(O435="",N435=""),"",2*INT(60*N435/O435))</f>
      </c>
      <c r="Q435" s="5"/>
      <c r="R435" s="5"/>
      <c r="S435" s="5"/>
      <c r="T435" s="5"/>
      <c r="U435" s="5"/>
      <c r="V435" s="5"/>
      <c r="W435" s="7"/>
      <c r="X435" s="5"/>
      <c r="Y435" s="5"/>
      <c r="Z435" s="5"/>
      <c r="AA435" s="5"/>
      <c r="AB435" s="7"/>
      <c r="AC435" s="9">
        <f>IF(OR(AB435="",M435=""),"",IF(AB435&gt;M435*1.25,"Au-delà de 125 % In",IF(AB435&lt;M435*0.9,"En dessous de In","OK")))</f>
      </c>
      <c r="AD435" s="5"/>
      <c r="AE435" s="5"/>
      <c r="AF435" s="8"/>
      <c r="AG435" s="8"/>
      <c r="AH435" s="6"/>
      <c r="AI435" s="11">
        <f>IF(OR(AG435="",AH435=""),"",EDATE(AG435,AH435))</f>
      </c>
      <c r="AJ435" s="9">
        <f>IF(AI435="","",IF(AI435&lt;TODAY(),"En retard",IF(AI435-TODAY()&lt;=30,"Dans les 30 jours","OK")))</f>
      </c>
      <c r="AK435" s="5"/>
    </row>
    <row r="436">
      <c r="A436" s="5"/>
      <c r="B436" s="5"/>
      <c r="C436" s="5"/>
      <c r="D436" s="5"/>
      <c r="E436" s="5"/>
      <c r="F436" s="5"/>
      <c r="G436" s="5"/>
      <c r="H436" s="5"/>
      <c r="I436" s="7"/>
      <c r="J436" s="5"/>
      <c r="K436" s="10">
        <f>IF(I436="","",IF(J436="HP",ROUND(I436*0.7457,2),IF(J436="ch",ROUND(I436*0.7355,2),I436)))</f>
      </c>
      <c r="L436" s="5"/>
      <c r="M436" s="7"/>
      <c r="N436" s="5"/>
      <c r="O436" s="6"/>
      <c r="P436" s="9">
        <f>IF(OR(O436="",N436=""),"",2*INT(60*N436/O436))</f>
      </c>
      <c r="Q436" s="5"/>
      <c r="R436" s="5"/>
      <c r="S436" s="5"/>
      <c r="T436" s="5"/>
      <c r="U436" s="5"/>
      <c r="V436" s="5"/>
      <c r="W436" s="7"/>
      <c r="X436" s="5"/>
      <c r="Y436" s="5"/>
      <c r="Z436" s="5"/>
      <c r="AA436" s="5"/>
      <c r="AB436" s="7"/>
      <c r="AC436" s="9">
        <f>IF(OR(AB436="",M436=""),"",IF(AB436&gt;M436*1.25,"Au-delà de 125 % In",IF(AB436&lt;M436*0.9,"En dessous de In","OK")))</f>
      </c>
      <c r="AD436" s="5"/>
      <c r="AE436" s="5"/>
      <c r="AF436" s="8"/>
      <c r="AG436" s="8"/>
      <c r="AH436" s="6"/>
      <c r="AI436" s="11">
        <f>IF(OR(AG436="",AH436=""),"",EDATE(AG436,AH436))</f>
      </c>
      <c r="AJ436" s="9">
        <f>IF(AI436="","",IF(AI436&lt;TODAY(),"En retard",IF(AI436-TODAY()&lt;=30,"Dans les 30 jours","OK")))</f>
      </c>
      <c r="AK436" s="5"/>
    </row>
    <row r="437">
      <c r="A437" s="5"/>
      <c r="B437" s="5"/>
      <c r="C437" s="5"/>
      <c r="D437" s="5"/>
      <c r="E437" s="5"/>
      <c r="F437" s="5"/>
      <c r="G437" s="5"/>
      <c r="H437" s="5"/>
      <c r="I437" s="7"/>
      <c r="J437" s="5"/>
      <c r="K437" s="10">
        <f>IF(I437="","",IF(J437="HP",ROUND(I437*0.7457,2),IF(J437="ch",ROUND(I437*0.7355,2),I437)))</f>
      </c>
      <c r="L437" s="5"/>
      <c r="M437" s="7"/>
      <c r="N437" s="5"/>
      <c r="O437" s="6"/>
      <c r="P437" s="9">
        <f>IF(OR(O437="",N437=""),"",2*INT(60*N437/O437))</f>
      </c>
      <c r="Q437" s="5"/>
      <c r="R437" s="5"/>
      <c r="S437" s="5"/>
      <c r="T437" s="5"/>
      <c r="U437" s="5"/>
      <c r="V437" s="5"/>
      <c r="W437" s="7"/>
      <c r="X437" s="5"/>
      <c r="Y437" s="5"/>
      <c r="Z437" s="5"/>
      <c r="AA437" s="5"/>
      <c r="AB437" s="7"/>
      <c r="AC437" s="9">
        <f>IF(OR(AB437="",M437=""),"",IF(AB437&gt;M437*1.25,"Au-delà de 125 % In",IF(AB437&lt;M437*0.9,"En dessous de In","OK")))</f>
      </c>
      <c r="AD437" s="5"/>
      <c r="AE437" s="5"/>
      <c r="AF437" s="8"/>
      <c r="AG437" s="8"/>
      <c r="AH437" s="6"/>
      <c r="AI437" s="11">
        <f>IF(OR(AG437="",AH437=""),"",EDATE(AG437,AH437))</f>
      </c>
      <c r="AJ437" s="9">
        <f>IF(AI437="","",IF(AI437&lt;TODAY(),"En retard",IF(AI437-TODAY()&lt;=30,"Dans les 30 jours","OK")))</f>
      </c>
      <c r="AK437" s="5"/>
    </row>
    <row r="438">
      <c r="A438" s="5"/>
      <c r="B438" s="5"/>
      <c r="C438" s="5"/>
      <c r="D438" s="5"/>
      <c r="E438" s="5"/>
      <c r="F438" s="5"/>
      <c r="G438" s="5"/>
      <c r="H438" s="5"/>
      <c r="I438" s="7"/>
      <c r="J438" s="5"/>
      <c r="K438" s="10">
        <f>IF(I438="","",IF(J438="HP",ROUND(I438*0.7457,2),IF(J438="ch",ROUND(I438*0.7355,2),I438)))</f>
      </c>
      <c r="L438" s="5"/>
      <c r="M438" s="7"/>
      <c r="N438" s="5"/>
      <c r="O438" s="6"/>
      <c r="P438" s="9">
        <f>IF(OR(O438="",N438=""),"",2*INT(60*N438/O438))</f>
      </c>
      <c r="Q438" s="5"/>
      <c r="R438" s="5"/>
      <c r="S438" s="5"/>
      <c r="T438" s="5"/>
      <c r="U438" s="5"/>
      <c r="V438" s="5"/>
      <c r="W438" s="7"/>
      <c r="X438" s="5"/>
      <c r="Y438" s="5"/>
      <c r="Z438" s="5"/>
      <c r="AA438" s="5"/>
      <c r="AB438" s="7"/>
      <c r="AC438" s="9">
        <f>IF(OR(AB438="",M438=""),"",IF(AB438&gt;M438*1.25,"Au-delà de 125 % In",IF(AB438&lt;M438*0.9,"En dessous de In","OK")))</f>
      </c>
      <c r="AD438" s="5"/>
      <c r="AE438" s="5"/>
      <c r="AF438" s="8"/>
      <c r="AG438" s="8"/>
      <c r="AH438" s="6"/>
      <c r="AI438" s="11">
        <f>IF(OR(AG438="",AH438=""),"",EDATE(AG438,AH438))</f>
      </c>
      <c r="AJ438" s="9">
        <f>IF(AI438="","",IF(AI438&lt;TODAY(),"En retard",IF(AI438-TODAY()&lt;=30,"Dans les 30 jours","OK")))</f>
      </c>
      <c r="AK438" s="5"/>
    </row>
    <row r="439">
      <c r="A439" s="5"/>
      <c r="B439" s="5"/>
      <c r="C439" s="5"/>
      <c r="D439" s="5"/>
      <c r="E439" s="5"/>
      <c r="F439" s="5"/>
      <c r="G439" s="5"/>
      <c r="H439" s="5"/>
      <c r="I439" s="7"/>
      <c r="J439" s="5"/>
      <c r="K439" s="10">
        <f>IF(I439="","",IF(J439="HP",ROUND(I439*0.7457,2),IF(J439="ch",ROUND(I439*0.7355,2),I439)))</f>
      </c>
      <c r="L439" s="5"/>
      <c r="M439" s="7"/>
      <c r="N439" s="5"/>
      <c r="O439" s="6"/>
      <c r="P439" s="9">
        <f>IF(OR(O439="",N439=""),"",2*INT(60*N439/O439))</f>
      </c>
      <c r="Q439" s="5"/>
      <c r="R439" s="5"/>
      <c r="S439" s="5"/>
      <c r="T439" s="5"/>
      <c r="U439" s="5"/>
      <c r="V439" s="5"/>
      <c r="W439" s="7"/>
      <c r="X439" s="5"/>
      <c r="Y439" s="5"/>
      <c r="Z439" s="5"/>
      <c r="AA439" s="5"/>
      <c r="AB439" s="7"/>
      <c r="AC439" s="9">
        <f>IF(OR(AB439="",M439=""),"",IF(AB439&gt;M439*1.25,"Au-delà de 125 % In",IF(AB439&lt;M439*0.9,"En dessous de In","OK")))</f>
      </c>
      <c r="AD439" s="5"/>
      <c r="AE439" s="5"/>
      <c r="AF439" s="8"/>
      <c r="AG439" s="8"/>
      <c r="AH439" s="6"/>
      <c r="AI439" s="11">
        <f>IF(OR(AG439="",AH439=""),"",EDATE(AG439,AH439))</f>
      </c>
      <c r="AJ439" s="9">
        <f>IF(AI439="","",IF(AI439&lt;TODAY(),"En retard",IF(AI439-TODAY()&lt;=30,"Dans les 30 jours","OK")))</f>
      </c>
      <c r="AK439" s="5"/>
    </row>
    <row r="440">
      <c r="A440" s="5"/>
      <c r="B440" s="5"/>
      <c r="C440" s="5"/>
      <c r="D440" s="5"/>
      <c r="E440" s="5"/>
      <c r="F440" s="5"/>
      <c r="G440" s="5"/>
      <c r="H440" s="5"/>
      <c r="I440" s="7"/>
      <c r="J440" s="5"/>
      <c r="K440" s="10">
        <f>IF(I440="","",IF(J440="HP",ROUND(I440*0.7457,2),IF(J440="ch",ROUND(I440*0.7355,2),I440)))</f>
      </c>
      <c r="L440" s="5"/>
      <c r="M440" s="7"/>
      <c r="N440" s="5"/>
      <c r="O440" s="6"/>
      <c r="P440" s="9">
        <f>IF(OR(O440="",N440=""),"",2*INT(60*N440/O440))</f>
      </c>
      <c r="Q440" s="5"/>
      <c r="R440" s="5"/>
      <c r="S440" s="5"/>
      <c r="T440" s="5"/>
      <c r="U440" s="5"/>
      <c r="V440" s="5"/>
      <c r="W440" s="7"/>
      <c r="X440" s="5"/>
      <c r="Y440" s="5"/>
      <c r="Z440" s="5"/>
      <c r="AA440" s="5"/>
      <c r="AB440" s="7"/>
      <c r="AC440" s="9">
        <f>IF(OR(AB440="",M440=""),"",IF(AB440&gt;M440*1.25,"Au-delà de 125 % In",IF(AB440&lt;M440*0.9,"En dessous de In","OK")))</f>
      </c>
      <c r="AD440" s="5"/>
      <c r="AE440" s="5"/>
      <c r="AF440" s="8"/>
      <c r="AG440" s="8"/>
      <c r="AH440" s="6"/>
      <c r="AI440" s="11">
        <f>IF(OR(AG440="",AH440=""),"",EDATE(AG440,AH440))</f>
      </c>
      <c r="AJ440" s="9">
        <f>IF(AI440="","",IF(AI440&lt;TODAY(),"En retard",IF(AI440-TODAY()&lt;=30,"Dans les 30 jours","OK")))</f>
      </c>
      <c r="AK440" s="5"/>
    </row>
    <row r="441">
      <c r="A441" s="5"/>
      <c r="B441" s="5"/>
      <c r="C441" s="5"/>
      <c r="D441" s="5"/>
      <c r="E441" s="5"/>
      <c r="F441" s="5"/>
      <c r="G441" s="5"/>
      <c r="H441" s="5"/>
      <c r="I441" s="7"/>
      <c r="J441" s="5"/>
      <c r="K441" s="10">
        <f>IF(I441="","",IF(J441="HP",ROUND(I441*0.7457,2),IF(J441="ch",ROUND(I441*0.7355,2),I441)))</f>
      </c>
      <c r="L441" s="5"/>
      <c r="M441" s="7"/>
      <c r="N441" s="5"/>
      <c r="O441" s="6"/>
      <c r="P441" s="9">
        <f>IF(OR(O441="",N441=""),"",2*INT(60*N441/O441))</f>
      </c>
      <c r="Q441" s="5"/>
      <c r="R441" s="5"/>
      <c r="S441" s="5"/>
      <c r="T441" s="5"/>
      <c r="U441" s="5"/>
      <c r="V441" s="5"/>
      <c r="W441" s="7"/>
      <c r="X441" s="5"/>
      <c r="Y441" s="5"/>
      <c r="Z441" s="5"/>
      <c r="AA441" s="5"/>
      <c r="AB441" s="7"/>
      <c r="AC441" s="9">
        <f>IF(OR(AB441="",M441=""),"",IF(AB441&gt;M441*1.25,"Au-delà de 125 % In",IF(AB441&lt;M441*0.9,"En dessous de In","OK")))</f>
      </c>
      <c r="AD441" s="5"/>
      <c r="AE441" s="5"/>
      <c r="AF441" s="8"/>
      <c r="AG441" s="8"/>
      <c r="AH441" s="6"/>
      <c r="AI441" s="11">
        <f>IF(OR(AG441="",AH441=""),"",EDATE(AG441,AH441))</f>
      </c>
      <c r="AJ441" s="9">
        <f>IF(AI441="","",IF(AI441&lt;TODAY(),"En retard",IF(AI441-TODAY()&lt;=30,"Dans les 30 jours","OK")))</f>
      </c>
      <c r="AK441" s="5"/>
    </row>
    <row r="442">
      <c r="A442" s="5"/>
      <c r="B442" s="5"/>
      <c r="C442" s="5"/>
      <c r="D442" s="5"/>
      <c r="E442" s="5"/>
      <c r="F442" s="5"/>
      <c r="G442" s="5"/>
      <c r="H442" s="5"/>
      <c r="I442" s="7"/>
      <c r="J442" s="5"/>
      <c r="K442" s="10">
        <f>IF(I442="","",IF(J442="HP",ROUND(I442*0.7457,2),IF(J442="ch",ROUND(I442*0.7355,2),I442)))</f>
      </c>
      <c r="L442" s="5"/>
      <c r="M442" s="7"/>
      <c r="N442" s="5"/>
      <c r="O442" s="6"/>
      <c r="P442" s="9">
        <f>IF(OR(O442="",N442=""),"",2*INT(60*N442/O442))</f>
      </c>
      <c r="Q442" s="5"/>
      <c r="R442" s="5"/>
      <c r="S442" s="5"/>
      <c r="T442" s="5"/>
      <c r="U442" s="5"/>
      <c r="V442" s="5"/>
      <c r="W442" s="7"/>
      <c r="X442" s="5"/>
      <c r="Y442" s="5"/>
      <c r="Z442" s="5"/>
      <c r="AA442" s="5"/>
      <c r="AB442" s="7"/>
      <c r="AC442" s="9">
        <f>IF(OR(AB442="",M442=""),"",IF(AB442&gt;M442*1.25,"Au-delà de 125 % In",IF(AB442&lt;M442*0.9,"En dessous de In","OK")))</f>
      </c>
      <c r="AD442" s="5"/>
      <c r="AE442" s="5"/>
      <c r="AF442" s="8"/>
      <c r="AG442" s="8"/>
      <c r="AH442" s="6"/>
      <c r="AI442" s="11">
        <f>IF(OR(AG442="",AH442=""),"",EDATE(AG442,AH442))</f>
      </c>
      <c r="AJ442" s="9">
        <f>IF(AI442="","",IF(AI442&lt;TODAY(),"En retard",IF(AI442-TODAY()&lt;=30,"Dans les 30 jours","OK")))</f>
      </c>
      <c r="AK442" s="5"/>
    </row>
    <row r="443">
      <c r="A443" s="5"/>
      <c r="B443" s="5"/>
      <c r="C443" s="5"/>
      <c r="D443" s="5"/>
      <c r="E443" s="5"/>
      <c r="F443" s="5"/>
      <c r="G443" s="5"/>
      <c r="H443" s="5"/>
      <c r="I443" s="7"/>
      <c r="J443" s="5"/>
      <c r="K443" s="10">
        <f>IF(I443="","",IF(J443="HP",ROUND(I443*0.7457,2),IF(J443="ch",ROUND(I443*0.7355,2),I443)))</f>
      </c>
      <c r="L443" s="5"/>
      <c r="M443" s="7"/>
      <c r="N443" s="5"/>
      <c r="O443" s="6"/>
      <c r="P443" s="9">
        <f>IF(OR(O443="",N443=""),"",2*INT(60*N443/O443))</f>
      </c>
      <c r="Q443" s="5"/>
      <c r="R443" s="5"/>
      <c r="S443" s="5"/>
      <c r="T443" s="5"/>
      <c r="U443" s="5"/>
      <c r="V443" s="5"/>
      <c r="W443" s="7"/>
      <c r="X443" s="5"/>
      <c r="Y443" s="5"/>
      <c r="Z443" s="5"/>
      <c r="AA443" s="5"/>
      <c r="AB443" s="7"/>
      <c r="AC443" s="9">
        <f>IF(OR(AB443="",M443=""),"",IF(AB443&gt;M443*1.25,"Au-delà de 125 % In",IF(AB443&lt;M443*0.9,"En dessous de In","OK")))</f>
      </c>
      <c r="AD443" s="5"/>
      <c r="AE443" s="5"/>
      <c r="AF443" s="8"/>
      <c r="AG443" s="8"/>
      <c r="AH443" s="6"/>
      <c r="AI443" s="11">
        <f>IF(OR(AG443="",AH443=""),"",EDATE(AG443,AH443))</f>
      </c>
      <c r="AJ443" s="9">
        <f>IF(AI443="","",IF(AI443&lt;TODAY(),"En retard",IF(AI443-TODAY()&lt;=30,"Dans les 30 jours","OK")))</f>
      </c>
      <c r="AK443" s="5"/>
    </row>
    <row r="444">
      <c r="A444" s="5"/>
      <c r="B444" s="5"/>
      <c r="C444" s="5"/>
      <c r="D444" s="5"/>
      <c r="E444" s="5"/>
      <c r="F444" s="5"/>
      <c r="G444" s="5"/>
      <c r="H444" s="5"/>
      <c r="I444" s="7"/>
      <c r="J444" s="5"/>
      <c r="K444" s="10">
        <f>IF(I444="","",IF(J444="HP",ROUND(I444*0.7457,2),IF(J444="ch",ROUND(I444*0.7355,2),I444)))</f>
      </c>
      <c r="L444" s="5"/>
      <c r="M444" s="7"/>
      <c r="N444" s="5"/>
      <c r="O444" s="6"/>
      <c r="P444" s="9">
        <f>IF(OR(O444="",N444=""),"",2*INT(60*N444/O444))</f>
      </c>
      <c r="Q444" s="5"/>
      <c r="R444" s="5"/>
      <c r="S444" s="5"/>
      <c r="T444" s="5"/>
      <c r="U444" s="5"/>
      <c r="V444" s="5"/>
      <c r="W444" s="7"/>
      <c r="X444" s="5"/>
      <c r="Y444" s="5"/>
      <c r="Z444" s="5"/>
      <c r="AA444" s="5"/>
      <c r="AB444" s="7"/>
      <c r="AC444" s="9">
        <f>IF(OR(AB444="",M444=""),"",IF(AB444&gt;M444*1.25,"Au-delà de 125 % In",IF(AB444&lt;M444*0.9,"En dessous de In","OK")))</f>
      </c>
      <c r="AD444" s="5"/>
      <c r="AE444" s="5"/>
      <c r="AF444" s="8"/>
      <c r="AG444" s="8"/>
      <c r="AH444" s="6"/>
      <c r="AI444" s="11">
        <f>IF(OR(AG444="",AH444=""),"",EDATE(AG444,AH444))</f>
      </c>
      <c r="AJ444" s="9">
        <f>IF(AI444="","",IF(AI444&lt;TODAY(),"En retard",IF(AI444-TODAY()&lt;=30,"Dans les 30 jours","OK")))</f>
      </c>
      <c r="AK444" s="5"/>
    </row>
    <row r="445">
      <c r="A445" s="5"/>
      <c r="B445" s="5"/>
      <c r="C445" s="5"/>
      <c r="D445" s="5"/>
      <c r="E445" s="5"/>
      <c r="F445" s="5"/>
      <c r="G445" s="5"/>
      <c r="H445" s="5"/>
      <c r="I445" s="7"/>
      <c r="J445" s="5"/>
      <c r="K445" s="10">
        <f>IF(I445="","",IF(J445="HP",ROUND(I445*0.7457,2),IF(J445="ch",ROUND(I445*0.7355,2),I445)))</f>
      </c>
      <c r="L445" s="5"/>
      <c r="M445" s="7"/>
      <c r="N445" s="5"/>
      <c r="O445" s="6"/>
      <c r="P445" s="9">
        <f>IF(OR(O445="",N445=""),"",2*INT(60*N445/O445))</f>
      </c>
      <c r="Q445" s="5"/>
      <c r="R445" s="5"/>
      <c r="S445" s="5"/>
      <c r="T445" s="5"/>
      <c r="U445" s="5"/>
      <c r="V445" s="5"/>
      <c r="W445" s="7"/>
      <c r="X445" s="5"/>
      <c r="Y445" s="5"/>
      <c r="Z445" s="5"/>
      <c r="AA445" s="5"/>
      <c r="AB445" s="7"/>
      <c r="AC445" s="9">
        <f>IF(OR(AB445="",M445=""),"",IF(AB445&gt;M445*1.25,"Au-delà de 125 % In",IF(AB445&lt;M445*0.9,"En dessous de In","OK")))</f>
      </c>
      <c r="AD445" s="5"/>
      <c r="AE445" s="5"/>
      <c r="AF445" s="8"/>
      <c r="AG445" s="8"/>
      <c r="AH445" s="6"/>
      <c r="AI445" s="11">
        <f>IF(OR(AG445="",AH445=""),"",EDATE(AG445,AH445))</f>
      </c>
      <c r="AJ445" s="9">
        <f>IF(AI445="","",IF(AI445&lt;TODAY(),"En retard",IF(AI445-TODAY()&lt;=30,"Dans les 30 jours","OK")))</f>
      </c>
      <c r="AK445" s="5"/>
    </row>
    <row r="446">
      <c r="A446" s="5"/>
      <c r="B446" s="5"/>
      <c r="C446" s="5"/>
      <c r="D446" s="5"/>
      <c r="E446" s="5"/>
      <c r="F446" s="5"/>
      <c r="G446" s="5"/>
      <c r="H446" s="5"/>
      <c r="I446" s="7"/>
      <c r="J446" s="5"/>
      <c r="K446" s="10">
        <f>IF(I446="","",IF(J446="HP",ROUND(I446*0.7457,2),IF(J446="ch",ROUND(I446*0.7355,2),I446)))</f>
      </c>
      <c r="L446" s="5"/>
      <c r="M446" s="7"/>
      <c r="N446" s="5"/>
      <c r="O446" s="6"/>
      <c r="P446" s="9">
        <f>IF(OR(O446="",N446=""),"",2*INT(60*N446/O446))</f>
      </c>
      <c r="Q446" s="5"/>
      <c r="R446" s="5"/>
      <c r="S446" s="5"/>
      <c r="T446" s="5"/>
      <c r="U446" s="5"/>
      <c r="V446" s="5"/>
      <c r="W446" s="7"/>
      <c r="X446" s="5"/>
      <c r="Y446" s="5"/>
      <c r="Z446" s="5"/>
      <c r="AA446" s="5"/>
      <c r="AB446" s="7"/>
      <c r="AC446" s="9">
        <f>IF(OR(AB446="",M446=""),"",IF(AB446&gt;M446*1.25,"Au-delà de 125 % In",IF(AB446&lt;M446*0.9,"En dessous de In","OK")))</f>
      </c>
      <c r="AD446" s="5"/>
      <c r="AE446" s="5"/>
      <c r="AF446" s="8"/>
      <c r="AG446" s="8"/>
      <c r="AH446" s="6"/>
      <c r="AI446" s="11">
        <f>IF(OR(AG446="",AH446=""),"",EDATE(AG446,AH446))</f>
      </c>
      <c r="AJ446" s="9">
        <f>IF(AI446="","",IF(AI446&lt;TODAY(),"En retard",IF(AI446-TODAY()&lt;=30,"Dans les 30 jours","OK")))</f>
      </c>
      <c r="AK446" s="5"/>
    </row>
    <row r="447">
      <c r="A447" s="5"/>
      <c r="B447" s="5"/>
      <c r="C447" s="5"/>
      <c r="D447" s="5"/>
      <c r="E447" s="5"/>
      <c r="F447" s="5"/>
      <c r="G447" s="5"/>
      <c r="H447" s="5"/>
      <c r="I447" s="7"/>
      <c r="J447" s="5"/>
      <c r="K447" s="10">
        <f>IF(I447="","",IF(J447="HP",ROUND(I447*0.7457,2),IF(J447="ch",ROUND(I447*0.7355,2),I447)))</f>
      </c>
      <c r="L447" s="5"/>
      <c r="M447" s="7"/>
      <c r="N447" s="5"/>
      <c r="O447" s="6"/>
      <c r="P447" s="9">
        <f>IF(OR(O447="",N447=""),"",2*INT(60*N447/O447))</f>
      </c>
      <c r="Q447" s="5"/>
      <c r="R447" s="5"/>
      <c r="S447" s="5"/>
      <c r="T447" s="5"/>
      <c r="U447" s="5"/>
      <c r="V447" s="5"/>
      <c r="W447" s="7"/>
      <c r="X447" s="5"/>
      <c r="Y447" s="5"/>
      <c r="Z447" s="5"/>
      <c r="AA447" s="5"/>
      <c r="AB447" s="7"/>
      <c r="AC447" s="9">
        <f>IF(OR(AB447="",M447=""),"",IF(AB447&gt;M447*1.25,"Au-delà de 125 % In",IF(AB447&lt;M447*0.9,"En dessous de In","OK")))</f>
      </c>
      <c r="AD447" s="5"/>
      <c r="AE447" s="5"/>
      <c r="AF447" s="8"/>
      <c r="AG447" s="8"/>
      <c r="AH447" s="6"/>
      <c r="AI447" s="11">
        <f>IF(OR(AG447="",AH447=""),"",EDATE(AG447,AH447))</f>
      </c>
      <c r="AJ447" s="9">
        <f>IF(AI447="","",IF(AI447&lt;TODAY(),"En retard",IF(AI447-TODAY()&lt;=30,"Dans les 30 jours","OK")))</f>
      </c>
      <c r="AK447" s="5"/>
    </row>
    <row r="448">
      <c r="A448" s="5"/>
      <c r="B448" s="5"/>
      <c r="C448" s="5"/>
      <c r="D448" s="5"/>
      <c r="E448" s="5"/>
      <c r="F448" s="5"/>
      <c r="G448" s="5"/>
      <c r="H448" s="5"/>
      <c r="I448" s="7"/>
      <c r="J448" s="5"/>
      <c r="K448" s="10">
        <f>IF(I448="","",IF(J448="HP",ROUND(I448*0.7457,2),IF(J448="ch",ROUND(I448*0.7355,2),I448)))</f>
      </c>
      <c r="L448" s="5"/>
      <c r="M448" s="7"/>
      <c r="N448" s="5"/>
      <c r="O448" s="6"/>
      <c r="P448" s="9">
        <f>IF(OR(O448="",N448=""),"",2*INT(60*N448/O448))</f>
      </c>
      <c r="Q448" s="5"/>
      <c r="R448" s="5"/>
      <c r="S448" s="5"/>
      <c r="T448" s="5"/>
      <c r="U448" s="5"/>
      <c r="V448" s="5"/>
      <c r="W448" s="7"/>
      <c r="X448" s="5"/>
      <c r="Y448" s="5"/>
      <c r="Z448" s="5"/>
      <c r="AA448" s="5"/>
      <c r="AB448" s="7"/>
      <c r="AC448" s="9">
        <f>IF(OR(AB448="",M448=""),"",IF(AB448&gt;M448*1.25,"Au-delà de 125 % In",IF(AB448&lt;M448*0.9,"En dessous de In","OK")))</f>
      </c>
      <c r="AD448" s="5"/>
      <c r="AE448" s="5"/>
      <c r="AF448" s="8"/>
      <c r="AG448" s="8"/>
      <c r="AH448" s="6"/>
      <c r="AI448" s="11">
        <f>IF(OR(AG448="",AH448=""),"",EDATE(AG448,AH448))</f>
      </c>
      <c r="AJ448" s="9">
        <f>IF(AI448="","",IF(AI448&lt;TODAY(),"En retard",IF(AI448-TODAY()&lt;=30,"Dans les 30 jours","OK")))</f>
      </c>
      <c r="AK448" s="5"/>
    </row>
    <row r="449">
      <c r="A449" s="5"/>
      <c r="B449" s="5"/>
      <c r="C449" s="5"/>
      <c r="D449" s="5"/>
      <c r="E449" s="5"/>
      <c r="F449" s="5"/>
      <c r="G449" s="5"/>
      <c r="H449" s="5"/>
      <c r="I449" s="7"/>
      <c r="J449" s="5"/>
      <c r="K449" s="10">
        <f>IF(I449="","",IF(J449="HP",ROUND(I449*0.7457,2),IF(J449="ch",ROUND(I449*0.7355,2),I449)))</f>
      </c>
      <c r="L449" s="5"/>
      <c r="M449" s="7"/>
      <c r="N449" s="5"/>
      <c r="O449" s="6"/>
      <c r="P449" s="9">
        <f>IF(OR(O449="",N449=""),"",2*INT(60*N449/O449))</f>
      </c>
      <c r="Q449" s="5"/>
      <c r="R449" s="5"/>
      <c r="S449" s="5"/>
      <c r="T449" s="5"/>
      <c r="U449" s="5"/>
      <c r="V449" s="5"/>
      <c r="W449" s="7"/>
      <c r="X449" s="5"/>
      <c r="Y449" s="5"/>
      <c r="Z449" s="5"/>
      <c r="AA449" s="5"/>
      <c r="AB449" s="7"/>
      <c r="AC449" s="9">
        <f>IF(OR(AB449="",M449=""),"",IF(AB449&gt;M449*1.25,"Au-delà de 125 % In",IF(AB449&lt;M449*0.9,"En dessous de In","OK")))</f>
      </c>
      <c r="AD449" s="5"/>
      <c r="AE449" s="5"/>
      <c r="AF449" s="8"/>
      <c r="AG449" s="8"/>
      <c r="AH449" s="6"/>
      <c r="AI449" s="11">
        <f>IF(OR(AG449="",AH449=""),"",EDATE(AG449,AH449))</f>
      </c>
      <c r="AJ449" s="9">
        <f>IF(AI449="","",IF(AI449&lt;TODAY(),"En retard",IF(AI449-TODAY()&lt;=30,"Dans les 30 jours","OK")))</f>
      </c>
      <c r="AK449" s="5"/>
    </row>
    <row r="450">
      <c r="A450" s="5"/>
      <c r="B450" s="5"/>
      <c r="C450" s="5"/>
      <c r="D450" s="5"/>
      <c r="E450" s="5"/>
      <c r="F450" s="5"/>
      <c r="G450" s="5"/>
      <c r="H450" s="5"/>
      <c r="I450" s="7"/>
      <c r="J450" s="5"/>
      <c r="K450" s="10">
        <f>IF(I450="","",IF(J450="HP",ROUND(I450*0.7457,2),IF(J450="ch",ROUND(I450*0.7355,2),I450)))</f>
      </c>
      <c r="L450" s="5"/>
      <c r="M450" s="7"/>
      <c r="N450" s="5"/>
      <c r="O450" s="6"/>
      <c r="P450" s="9">
        <f>IF(OR(O450="",N450=""),"",2*INT(60*N450/O450))</f>
      </c>
      <c r="Q450" s="5"/>
      <c r="R450" s="5"/>
      <c r="S450" s="5"/>
      <c r="T450" s="5"/>
      <c r="U450" s="5"/>
      <c r="V450" s="5"/>
      <c r="W450" s="7"/>
      <c r="X450" s="5"/>
      <c r="Y450" s="5"/>
      <c r="Z450" s="5"/>
      <c r="AA450" s="5"/>
      <c r="AB450" s="7"/>
      <c r="AC450" s="9">
        <f>IF(OR(AB450="",M450=""),"",IF(AB450&gt;M450*1.25,"Au-delà de 125 % In",IF(AB450&lt;M450*0.9,"En dessous de In","OK")))</f>
      </c>
      <c r="AD450" s="5"/>
      <c r="AE450" s="5"/>
      <c r="AF450" s="8"/>
      <c r="AG450" s="8"/>
      <c r="AH450" s="6"/>
      <c r="AI450" s="11">
        <f>IF(OR(AG450="",AH450=""),"",EDATE(AG450,AH450))</f>
      </c>
      <c r="AJ450" s="9">
        <f>IF(AI450="","",IF(AI450&lt;TODAY(),"En retard",IF(AI450-TODAY()&lt;=30,"Dans les 30 jours","OK")))</f>
      </c>
      <c r="AK450" s="5"/>
    </row>
    <row r="451">
      <c r="A451" s="5"/>
      <c r="B451" s="5"/>
      <c r="C451" s="5"/>
      <c r="D451" s="5"/>
      <c r="E451" s="5"/>
      <c r="F451" s="5"/>
      <c r="G451" s="5"/>
      <c r="H451" s="5"/>
      <c r="I451" s="7"/>
      <c r="J451" s="5"/>
      <c r="K451" s="10">
        <f>IF(I451="","",IF(J451="HP",ROUND(I451*0.7457,2),IF(J451="ch",ROUND(I451*0.7355,2),I451)))</f>
      </c>
      <c r="L451" s="5"/>
      <c r="M451" s="7"/>
      <c r="N451" s="5"/>
      <c r="O451" s="6"/>
      <c r="P451" s="9">
        <f>IF(OR(O451="",N451=""),"",2*INT(60*N451/O451))</f>
      </c>
      <c r="Q451" s="5"/>
      <c r="R451" s="5"/>
      <c r="S451" s="5"/>
      <c r="T451" s="5"/>
      <c r="U451" s="5"/>
      <c r="V451" s="5"/>
      <c r="W451" s="7"/>
      <c r="X451" s="5"/>
      <c r="Y451" s="5"/>
      <c r="Z451" s="5"/>
      <c r="AA451" s="5"/>
      <c r="AB451" s="7"/>
      <c r="AC451" s="9">
        <f>IF(OR(AB451="",M451=""),"",IF(AB451&gt;M451*1.25,"Au-delà de 125 % In",IF(AB451&lt;M451*0.9,"En dessous de In","OK")))</f>
      </c>
      <c r="AD451" s="5"/>
      <c r="AE451" s="5"/>
      <c r="AF451" s="8"/>
      <c r="AG451" s="8"/>
      <c r="AH451" s="6"/>
      <c r="AI451" s="11">
        <f>IF(OR(AG451="",AH451=""),"",EDATE(AG451,AH451))</f>
      </c>
      <c r="AJ451" s="9">
        <f>IF(AI451="","",IF(AI451&lt;TODAY(),"En retard",IF(AI451-TODAY()&lt;=30,"Dans les 30 jours","OK")))</f>
      </c>
      <c r="AK451" s="5"/>
    </row>
    <row r="452">
      <c r="A452" s="5"/>
      <c r="B452" s="5"/>
      <c r="C452" s="5"/>
      <c r="D452" s="5"/>
      <c r="E452" s="5"/>
      <c r="F452" s="5"/>
      <c r="G452" s="5"/>
      <c r="H452" s="5"/>
      <c r="I452" s="7"/>
      <c r="J452" s="5"/>
      <c r="K452" s="10">
        <f>IF(I452="","",IF(J452="HP",ROUND(I452*0.7457,2),IF(J452="ch",ROUND(I452*0.7355,2),I452)))</f>
      </c>
      <c r="L452" s="5"/>
      <c r="M452" s="7"/>
      <c r="N452" s="5"/>
      <c r="O452" s="6"/>
      <c r="P452" s="9">
        <f>IF(OR(O452="",N452=""),"",2*INT(60*N452/O452))</f>
      </c>
      <c r="Q452" s="5"/>
      <c r="R452" s="5"/>
      <c r="S452" s="5"/>
      <c r="T452" s="5"/>
      <c r="U452" s="5"/>
      <c r="V452" s="5"/>
      <c r="W452" s="7"/>
      <c r="X452" s="5"/>
      <c r="Y452" s="5"/>
      <c r="Z452" s="5"/>
      <c r="AA452" s="5"/>
      <c r="AB452" s="7"/>
      <c r="AC452" s="9">
        <f>IF(OR(AB452="",M452=""),"",IF(AB452&gt;M452*1.25,"Au-delà de 125 % In",IF(AB452&lt;M452*0.9,"En dessous de In","OK")))</f>
      </c>
      <c r="AD452" s="5"/>
      <c r="AE452" s="5"/>
      <c r="AF452" s="8"/>
      <c r="AG452" s="8"/>
      <c r="AH452" s="6"/>
      <c r="AI452" s="11">
        <f>IF(OR(AG452="",AH452=""),"",EDATE(AG452,AH452))</f>
      </c>
      <c r="AJ452" s="9">
        <f>IF(AI452="","",IF(AI452&lt;TODAY(),"En retard",IF(AI452-TODAY()&lt;=30,"Dans les 30 jours","OK")))</f>
      </c>
      <c r="AK452" s="5"/>
    </row>
    <row r="453">
      <c r="A453" s="5"/>
      <c r="B453" s="5"/>
      <c r="C453" s="5"/>
      <c r="D453" s="5"/>
      <c r="E453" s="5"/>
      <c r="F453" s="5"/>
      <c r="G453" s="5"/>
      <c r="H453" s="5"/>
      <c r="I453" s="7"/>
      <c r="J453" s="5"/>
      <c r="K453" s="10">
        <f>IF(I453="","",IF(J453="HP",ROUND(I453*0.7457,2),IF(J453="ch",ROUND(I453*0.7355,2),I453)))</f>
      </c>
      <c r="L453" s="5"/>
      <c r="M453" s="7"/>
      <c r="N453" s="5"/>
      <c r="O453" s="6"/>
      <c r="P453" s="9">
        <f>IF(OR(O453="",N453=""),"",2*INT(60*N453/O453))</f>
      </c>
      <c r="Q453" s="5"/>
      <c r="R453" s="5"/>
      <c r="S453" s="5"/>
      <c r="T453" s="5"/>
      <c r="U453" s="5"/>
      <c r="V453" s="5"/>
      <c r="W453" s="7"/>
      <c r="X453" s="5"/>
      <c r="Y453" s="5"/>
      <c r="Z453" s="5"/>
      <c r="AA453" s="5"/>
      <c r="AB453" s="7"/>
      <c r="AC453" s="9">
        <f>IF(OR(AB453="",M453=""),"",IF(AB453&gt;M453*1.25,"Au-delà de 125 % In",IF(AB453&lt;M453*0.9,"En dessous de In","OK")))</f>
      </c>
      <c r="AD453" s="5"/>
      <c r="AE453" s="5"/>
      <c r="AF453" s="8"/>
      <c r="AG453" s="8"/>
      <c r="AH453" s="6"/>
      <c r="AI453" s="11">
        <f>IF(OR(AG453="",AH453=""),"",EDATE(AG453,AH453))</f>
      </c>
      <c r="AJ453" s="9">
        <f>IF(AI453="","",IF(AI453&lt;TODAY(),"En retard",IF(AI453-TODAY()&lt;=30,"Dans les 30 jours","OK")))</f>
      </c>
      <c r="AK453" s="5"/>
    </row>
    <row r="454">
      <c r="A454" s="5"/>
      <c r="B454" s="5"/>
      <c r="C454" s="5"/>
      <c r="D454" s="5"/>
      <c r="E454" s="5"/>
      <c r="F454" s="5"/>
      <c r="G454" s="5"/>
      <c r="H454" s="5"/>
      <c r="I454" s="7"/>
      <c r="J454" s="5"/>
      <c r="K454" s="10">
        <f>IF(I454="","",IF(J454="HP",ROUND(I454*0.7457,2),IF(J454="ch",ROUND(I454*0.7355,2),I454)))</f>
      </c>
      <c r="L454" s="5"/>
      <c r="M454" s="7"/>
      <c r="N454" s="5"/>
      <c r="O454" s="6"/>
      <c r="P454" s="9">
        <f>IF(OR(O454="",N454=""),"",2*INT(60*N454/O454))</f>
      </c>
      <c r="Q454" s="5"/>
      <c r="R454" s="5"/>
      <c r="S454" s="5"/>
      <c r="T454" s="5"/>
      <c r="U454" s="5"/>
      <c r="V454" s="5"/>
      <c r="W454" s="7"/>
      <c r="X454" s="5"/>
      <c r="Y454" s="5"/>
      <c r="Z454" s="5"/>
      <c r="AA454" s="5"/>
      <c r="AB454" s="7"/>
      <c r="AC454" s="9">
        <f>IF(OR(AB454="",M454=""),"",IF(AB454&gt;M454*1.25,"Au-delà de 125 % In",IF(AB454&lt;M454*0.9,"En dessous de In","OK")))</f>
      </c>
      <c r="AD454" s="5"/>
      <c r="AE454" s="5"/>
      <c r="AF454" s="8"/>
      <c r="AG454" s="8"/>
      <c r="AH454" s="6"/>
      <c r="AI454" s="11">
        <f>IF(OR(AG454="",AH454=""),"",EDATE(AG454,AH454))</f>
      </c>
      <c r="AJ454" s="9">
        <f>IF(AI454="","",IF(AI454&lt;TODAY(),"En retard",IF(AI454-TODAY()&lt;=30,"Dans les 30 jours","OK")))</f>
      </c>
      <c r="AK454" s="5"/>
    </row>
    <row r="455">
      <c r="A455" s="5"/>
      <c r="B455" s="5"/>
      <c r="C455" s="5"/>
      <c r="D455" s="5"/>
      <c r="E455" s="5"/>
      <c r="F455" s="5"/>
      <c r="G455" s="5"/>
      <c r="H455" s="5"/>
      <c r="I455" s="7"/>
      <c r="J455" s="5"/>
      <c r="K455" s="10">
        <f>IF(I455="","",IF(J455="HP",ROUND(I455*0.7457,2),IF(J455="ch",ROUND(I455*0.7355,2),I455)))</f>
      </c>
      <c r="L455" s="5"/>
      <c r="M455" s="7"/>
      <c r="N455" s="5"/>
      <c r="O455" s="6"/>
      <c r="P455" s="9">
        <f>IF(OR(O455="",N455=""),"",2*INT(60*N455/O455))</f>
      </c>
      <c r="Q455" s="5"/>
      <c r="R455" s="5"/>
      <c r="S455" s="5"/>
      <c r="T455" s="5"/>
      <c r="U455" s="5"/>
      <c r="V455" s="5"/>
      <c r="W455" s="7"/>
      <c r="X455" s="5"/>
      <c r="Y455" s="5"/>
      <c r="Z455" s="5"/>
      <c r="AA455" s="5"/>
      <c r="AB455" s="7"/>
      <c r="AC455" s="9">
        <f>IF(OR(AB455="",M455=""),"",IF(AB455&gt;M455*1.25,"Au-delà de 125 % In",IF(AB455&lt;M455*0.9,"En dessous de In","OK")))</f>
      </c>
      <c r="AD455" s="5"/>
      <c r="AE455" s="5"/>
      <c r="AF455" s="8"/>
      <c r="AG455" s="8"/>
      <c r="AH455" s="6"/>
      <c r="AI455" s="11">
        <f>IF(OR(AG455="",AH455=""),"",EDATE(AG455,AH455))</f>
      </c>
      <c r="AJ455" s="9">
        <f>IF(AI455="","",IF(AI455&lt;TODAY(),"En retard",IF(AI455-TODAY()&lt;=30,"Dans les 30 jours","OK")))</f>
      </c>
      <c r="AK455" s="5"/>
    </row>
    <row r="456">
      <c r="A456" s="5"/>
      <c r="B456" s="5"/>
      <c r="C456" s="5"/>
      <c r="D456" s="5"/>
      <c r="E456" s="5"/>
      <c r="F456" s="5"/>
      <c r="G456" s="5"/>
      <c r="H456" s="5"/>
      <c r="I456" s="7"/>
      <c r="J456" s="5"/>
      <c r="K456" s="10">
        <f>IF(I456="","",IF(J456="HP",ROUND(I456*0.7457,2),IF(J456="ch",ROUND(I456*0.7355,2),I456)))</f>
      </c>
      <c r="L456" s="5"/>
      <c r="M456" s="7"/>
      <c r="N456" s="5"/>
      <c r="O456" s="6"/>
      <c r="P456" s="9">
        <f>IF(OR(O456="",N456=""),"",2*INT(60*N456/O456))</f>
      </c>
      <c r="Q456" s="5"/>
      <c r="R456" s="5"/>
      <c r="S456" s="5"/>
      <c r="T456" s="5"/>
      <c r="U456" s="5"/>
      <c r="V456" s="5"/>
      <c r="W456" s="7"/>
      <c r="X456" s="5"/>
      <c r="Y456" s="5"/>
      <c r="Z456" s="5"/>
      <c r="AA456" s="5"/>
      <c r="AB456" s="7"/>
      <c r="AC456" s="9">
        <f>IF(OR(AB456="",M456=""),"",IF(AB456&gt;M456*1.25,"Au-delà de 125 % In",IF(AB456&lt;M456*0.9,"En dessous de In","OK")))</f>
      </c>
      <c r="AD456" s="5"/>
      <c r="AE456" s="5"/>
      <c r="AF456" s="8"/>
      <c r="AG456" s="8"/>
      <c r="AH456" s="6"/>
      <c r="AI456" s="11">
        <f>IF(OR(AG456="",AH456=""),"",EDATE(AG456,AH456))</f>
      </c>
      <c r="AJ456" s="9">
        <f>IF(AI456="","",IF(AI456&lt;TODAY(),"En retard",IF(AI456-TODAY()&lt;=30,"Dans les 30 jours","OK")))</f>
      </c>
      <c r="AK456" s="5"/>
    </row>
    <row r="457">
      <c r="A457" s="5"/>
      <c r="B457" s="5"/>
      <c r="C457" s="5"/>
      <c r="D457" s="5"/>
      <c r="E457" s="5"/>
      <c r="F457" s="5"/>
      <c r="G457" s="5"/>
      <c r="H457" s="5"/>
      <c r="I457" s="7"/>
      <c r="J457" s="5"/>
      <c r="K457" s="10">
        <f>IF(I457="","",IF(J457="HP",ROUND(I457*0.7457,2),IF(J457="ch",ROUND(I457*0.7355,2),I457)))</f>
      </c>
      <c r="L457" s="5"/>
      <c r="M457" s="7"/>
      <c r="N457" s="5"/>
      <c r="O457" s="6"/>
      <c r="P457" s="9">
        <f>IF(OR(O457="",N457=""),"",2*INT(60*N457/O457))</f>
      </c>
      <c r="Q457" s="5"/>
      <c r="R457" s="5"/>
      <c r="S457" s="5"/>
      <c r="T457" s="5"/>
      <c r="U457" s="5"/>
      <c r="V457" s="5"/>
      <c r="W457" s="7"/>
      <c r="X457" s="5"/>
      <c r="Y457" s="5"/>
      <c r="Z457" s="5"/>
      <c r="AA457" s="5"/>
      <c r="AB457" s="7"/>
      <c r="AC457" s="9">
        <f>IF(OR(AB457="",M457=""),"",IF(AB457&gt;M457*1.25,"Au-delà de 125 % In",IF(AB457&lt;M457*0.9,"En dessous de In","OK")))</f>
      </c>
      <c r="AD457" s="5"/>
      <c r="AE457" s="5"/>
      <c r="AF457" s="8"/>
      <c r="AG457" s="8"/>
      <c r="AH457" s="6"/>
      <c r="AI457" s="11">
        <f>IF(OR(AG457="",AH457=""),"",EDATE(AG457,AH457))</f>
      </c>
      <c r="AJ457" s="9">
        <f>IF(AI457="","",IF(AI457&lt;TODAY(),"En retard",IF(AI457-TODAY()&lt;=30,"Dans les 30 jours","OK")))</f>
      </c>
      <c r="AK457" s="5"/>
    </row>
    <row r="458">
      <c r="A458" s="5"/>
      <c r="B458" s="5"/>
      <c r="C458" s="5"/>
      <c r="D458" s="5"/>
      <c r="E458" s="5"/>
      <c r="F458" s="5"/>
      <c r="G458" s="5"/>
      <c r="H458" s="5"/>
      <c r="I458" s="7"/>
      <c r="J458" s="5"/>
      <c r="K458" s="10">
        <f>IF(I458="","",IF(J458="HP",ROUND(I458*0.7457,2),IF(J458="ch",ROUND(I458*0.7355,2),I458)))</f>
      </c>
      <c r="L458" s="5"/>
      <c r="M458" s="7"/>
      <c r="N458" s="5"/>
      <c r="O458" s="6"/>
      <c r="P458" s="9">
        <f>IF(OR(O458="",N458=""),"",2*INT(60*N458/O458))</f>
      </c>
      <c r="Q458" s="5"/>
      <c r="R458" s="5"/>
      <c r="S458" s="5"/>
      <c r="T458" s="5"/>
      <c r="U458" s="5"/>
      <c r="V458" s="5"/>
      <c r="W458" s="7"/>
      <c r="X458" s="5"/>
      <c r="Y458" s="5"/>
      <c r="Z458" s="5"/>
      <c r="AA458" s="5"/>
      <c r="AB458" s="7"/>
      <c r="AC458" s="9">
        <f>IF(OR(AB458="",M458=""),"",IF(AB458&gt;M458*1.25,"Au-delà de 125 % In",IF(AB458&lt;M458*0.9,"En dessous de In","OK")))</f>
      </c>
      <c r="AD458" s="5"/>
      <c r="AE458" s="5"/>
      <c r="AF458" s="8"/>
      <c r="AG458" s="8"/>
      <c r="AH458" s="6"/>
      <c r="AI458" s="11">
        <f>IF(OR(AG458="",AH458=""),"",EDATE(AG458,AH458))</f>
      </c>
      <c r="AJ458" s="9">
        <f>IF(AI458="","",IF(AI458&lt;TODAY(),"En retard",IF(AI458-TODAY()&lt;=30,"Dans les 30 jours","OK")))</f>
      </c>
      <c r="AK458" s="5"/>
    </row>
    <row r="459">
      <c r="A459" s="5"/>
      <c r="B459" s="5"/>
      <c r="C459" s="5"/>
      <c r="D459" s="5"/>
      <c r="E459" s="5"/>
      <c r="F459" s="5"/>
      <c r="G459" s="5"/>
      <c r="H459" s="5"/>
      <c r="I459" s="7"/>
      <c r="J459" s="5"/>
      <c r="K459" s="10">
        <f>IF(I459="","",IF(J459="HP",ROUND(I459*0.7457,2),IF(J459="ch",ROUND(I459*0.7355,2),I459)))</f>
      </c>
      <c r="L459" s="5"/>
      <c r="M459" s="7"/>
      <c r="N459" s="5"/>
      <c r="O459" s="6"/>
      <c r="P459" s="9">
        <f>IF(OR(O459="",N459=""),"",2*INT(60*N459/O459))</f>
      </c>
      <c r="Q459" s="5"/>
      <c r="R459" s="5"/>
      <c r="S459" s="5"/>
      <c r="T459" s="5"/>
      <c r="U459" s="5"/>
      <c r="V459" s="5"/>
      <c r="W459" s="7"/>
      <c r="X459" s="5"/>
      <c r="Y459" s="5"/>
      <c r="Z459" s="5"/>
      <c r="AA459" s="5"/>
      <c r="AB459" s="7"/>
      <c r="AC459" s="9">
        <f>IF(OR(AB459="",M459=""),"",IF(AB459&gt;M459*1.25,"Au-delà de 125 % In",IF(AB459&lt;M459*0.9,"En dessous de In","OK")))</f>
      </c>
      <c r="AD459" s="5"/>
      <c r="AE459" s="5"/>
      <c r="AF459" s="8"/>
      <c r="AG459" s="8"/>
      <c r="AH459" s="6"/>
      <c r="AI459" s="11">
        <f>IF(OR(AG459="",AH459=""),"",EDATE(AG459,AH459))</f>
      </c>
      <c r="AJ459" s="9">
        <f>IF(AI459="","",IF(AI459&lt;TODAY(),"En retard",IF(AI459-TODAY()&lt;=30,"Dans les 30 jours","OK")))</f>
      </c>
      <c r="AK459" s="5"/>
    </row>
    <row r="460">
      <c r="A460" s="5"/>
      <c r="B460" s="5"/>
      <c r="C460" s="5"/>
      <c r="D460" s="5"/>
      <c r="E460" s="5"/>
      <c r="F460" s="5"/>
      <c r="G460" s="5"/>
      <c r="H460" s="5"/>
      <c r="I460" s="7"/>
      <c r="J460" s="5"/>
      <c r="K460" s="10">
        <f>IF(I460="","",IF(J460="HP",ROUND(I460*0.7457,2),IF(J460="ch",ROUND(I460*0.7355,2),I460)))</f>
      </c>
      <c r="L460" s="5"/>
      <c r="M460" s="7"/>
      <c r="N460" s="5"/>
      <c r="O460" s="6"/>
      <c r="P460" s="9">
        <f>IF(OR(O460="",N460=""),"",2*INT(60*N460/O460))</f>
      </c>
      <c r="Q460" s="5"/>
      <c r="R460" s="5"/>
      <c r="S460" s="5"/>
      <c r="T460" s="5"/>
      <c r="U460" s="5"/>
      <c r="V460" s="5"/>
      <c r="W460" s="7"/>
      <c r="X460" s="5"/>
      <c r="Y460" s="5"/>
      <c r="Z460" s="5"/>
      <c r="AA460" s="5"/>
      <c r="AB460" s="7"/>
      <c r="AC460" s="9">
        <f>IF(OR(AB460="",M460=""),"",IF(AB460&gt;M460*1.25,"Au-delà de 125 % In",IF(AB460&lt;M460*0.9,"En dessous de In","OK")))</f>
      </c>
      <c r="AD460" s="5"/>
      <c r="AE460" s="5"/>
      <c r="AF460" s="8"/>
      <c r="AG460" s="8"/>
      <c r="AH460" s="6"/>
      <c r="AI460" s="11">
        <f>IF(OR(AG460="",AH460=""),"",EDATE(AG460,AH460))</f>
      </c>
      <c r="AJ460" s="9">
        <f>IF(AI460="","",IF(AI460&lt;TODAY(),"En retard",IF(AI460-TODAY()&lt;=30,"Dans les 30 jours","OK")))</f>
      </c>
      <c r="AK460" s="5"/>
    </row>
    <row r="461">
      <c r="A461" s="5"/>
      <c r="B461" s="5"/>
      <c r="C461" s="5"/>
      <c r="D461" s="5"/>
      <c r="E461" s="5"/>
      <c r="F461" s="5"/>
      <c r="G461" s="5"/>
      <c r="H461" s="5"/>
      <c r="I461" s="7"/>
      <c r="J461" s="5"/>
      <c r="K461" s="10">
        <f>IF(I461="","",IF(J461="HP",ROUND(I461*0.7457,2),IF(J461="ch",ROUND(I461*0.7355,2),I461)))</f>
      </c>
      <c r="L461" s="5"/>
      <c r="M461" s="7"/>
      <c r="N461" s="5"/>
      <c r="O461" s="6"/>
      <c r="P461" s="9">
        <f>IF(OR(O461="",N461=""),"",2*INT(60*N461/O461))</f>
      </c>
      <c r="Q461" s="5"/>
      <c r="R461" s="5"/>
      <c r="S461" s="5"/>
      <c r="T461" s="5"/>
      <c r="U461" s="5"/>
      <c r="V461" s="5"/>
      <c r="W461" s="7"/>
      <c r="X461" s="5"/>
      <c r="Y461" s="5"/>
      <c r="Z461" s="5"/>
      <c r="AA461" s="5"/>
      <c r="AB461" s="7"/>
      <c r="AC461" s="9">
        <f>IF(OR(AB461="",M461=""),"",IF(AB461&gt;M461*1.25,"Au-delà de 125 % In",IF(AB461&lt;M461*0.9,"En dessous de In","OK")))</f>
      </c>
      <c r="AD461" s="5"/>
      <c r="AE461" s="5"/>
      <c r="AF461" s="8"/>
      <c r="AG461" s="8"/>
      <c r="AH461" s="6"/>
      <c r="AI461" s="11">
        <f>IF(OR(AG461="",AH461=""),"",EDATE(AG461,AH461))</f>
      </c>
      <c r="AJ461" s="9">
        <f>IF(AI461="","",IF(AI461&lt;TODAY(),"En retard",IF(AI461-TODAY()&lt;=30,"Dans les 30 jours","OK")))</f>
      </c>
      <c r="AK461" s="5"/>
    </row>
    <row r="462">
      <c r="A462" s="5"/>
      <c r="B462" s="5"/>
      <c r="C462" s="5"/>
      <c r="D462" s="5"/>
      <c r="E462" s="5"/>
      <c r="F462" s="5"/>
      <c r="G462" s="5"/>
      <c r="H462" s="5"/>
      <c r="I462" s="7"/>
      <c r="J462" s="5"/>
      <c r="K462" s="10">
        <f>IF(I462="","",IF(J462="HP",ROUND(I462*0.7457,2),IF(J462="ch",ROUND(I462*0.7355,2),I462)))</f>
      </c>
      <c r="L462" s="5"/>
      <c r="M462" s="7"/>
      <c r="N462" s="5"/>
      <c r="O462" s="6"/>
      <c r="P462" s="9">
        <f>IF(OR(O462="",N462=""),"",2*INT(60*N462/O462))</f>
      </c>
      <c r="Q462" s="5"/>
      <c r="R462" s="5"/>
      <c r="S462" s="5"/>
      <c r="T462" s="5"/>
      <c r="U462" s="5"/>
      <c r="V462" s="5"/>
      <c r="W462" s="7"/>
      <c r="X462" s="5"/>
      <c r="Y462" s="5"/>
      <c r="Z462" s="5"/>
      <c r="AA462" s="5"/>
      <c r="AB462" s="7"/>
      <c r="AC462" s="9">
        <f>IF(OR(AB462="",M462=""),"",IF(AB462&gt;M462*1.25,"Au-delà de 125 % In",IF(AB462&lt;M462*0.9,"En dessous de In","OK")))</f>
      </c>
      <c r="AD462" s="5"/>
      <c r="AE462" s="5"/>
      <c r="AF462" s="8"/>
      <c r="AG462" s="8"/>
      <c r="AH462" s="6"/>
      <c r="AI462" s="11">
        <f>IF(OR(AG462="",AH462=""),"",EDATE(AG462,AH462))</f>
      </c>
      <c r="AJ462" s="9">
        <f>IF(AI462="","",IF(AI462&lt;TODAY(),"En retard",IF(AI462-TODAY()&lt;=30,"Dans les 30 jours","OK")))</f>
      </c>
      <c r="AK462" s="5"/>
    </row>
    <row r="463">
      <c r="A463" s="5"/>
      <c r="B463" s="5"/>
      <c r="C463" s="5"/>
      <c r="D463" s="5"/>
      <c r="E463" s="5"/>
      <c r="F463" s="5"/>
      <c r="G463" s="5"/>
      <c r="H463" s="5"/>
      <c r="I463" s="7"/>
      <c r="J463" s="5"/>
      <c r="K463" s="10">
        <f>IF(I463="","",IF(J463="HP",ROUND(I463*0.7457,2),IF(J463="ch",ROUND(I463*0.7355,2),I463)))</f>
      </c>
      <c r="L463" s="5"/>
      <c r="M463" s="7"/>
      <c r="N463" s="5"/>
      <c r="O463" s="6"/>
      <c r="P463" s="9">
        <f>IF(OR(O463="",N463=""),"",2*INT(60*N463/O463))</f>
      </c>
      <c r="Q463" s="5"/>
      <c r="R463" s="5"/>
      <c r="S463" s="5"/>
      <c r="T463" s="5"/>
      <c r="U463" s="5"/>
      <c r="V463" s="5"/>
      <c r="W463" s="7"/>
      <c r="X463" s="5"/>
      <c r="Y463" s="5"/>
      <c r="Z463" s="5"/>
      <c r="AA463" s="5"/>
      <c r="AB463" s="7"/>
      <c r="AC463" s="9">
        <f>IF(OR(AB463="",M463=""),"",IF(AB463&gt;M463*1.25,"Au-delà de 125 % In",IF(AB463&lt;M463*0.9,"En dessous de In","OK")))</f>
      </c>
      <c r="AD463" s="5"/>
      <c r="AE463" s="5"/>
      <c r="AF463" s="8"/>
      <c r="AG463" s="8"/>
      <c r="AH463" s="6"/>
      <c r="AI463" s="11">
        <f>IF(OR(AG463="",AH463=""),"",EDATE(AG463,AH463))</f>
      </c>
      <c r="AJ463" s="9">
        <f>IF(AI463="","",IF(AI463&lt;TODAY(),"En retard",IF(AI463-TODAY()&lt;=30,"Dans les 30 jours","OK")))</f>
      </c>
      <c r="AK463" s="5"/>
    </row>
    <row r="464">
      <c r="A464" s="5"/>
      <c r="B464" s="5"/>
      <c r="C464" s="5"/>
      <c r="D464" s="5"/>
      <c r="E464" s="5"/>
      <c r="F464" s="5"/>
      <c r="G464" s="5"/>
      <c r="H464" s="5"/>
      <c r="I464" s="7"/>
      <c r="J464" s="5"/>
      <c r="K464" s="10">
        <f>IF(I464="","",IF(J464="HP",ROUND(I464*0.7457,2),IF(J464="ch",ROUND(I464*0.7355,2),I464)))</f>
      </c>
      <c r="L464" s="5"/>
      <c r="M464" s="7"/>
      <c r="N464" s="5"/>
      <c r="O464" s="6"/>
      <c r="P464" s="9">
        <f>IF(OR(O464="",N464=""),"",2*INT(60*N464/O464))</f>
      </c>
      <c r="Q464" s="5"/>
      <c r="R464" s="5"/>
      <c r="S464" s="5"/>
      <c r="T464" s="5"/>
      <c r="U464" s="5"/>
      <c r="V464" s="5"/>
      <c r="W464" s="7"/>
      <c r="X464" s="5"/>
      <c r="Y464" s="5"/>
      <c r="Z464" s="5"/>
      <c r="AA464" s="5"/>
      <c r="AB464" s="7"/>
      <c r="AC464" s="9">
        <f>IF(OR(AB464="",M464=""),"",IF(AB464&gt;M464*1.25,"Au-delà de 125 % In",IF(AB464&lt;M464*0.9,"En dessous de In","OK")))</f>
      </c>
      <c r="AD464" s="5"/>
      <c r="AE464" s="5"/>
      <c r="AF464" s="8"/>
      <c r="AG464" s="8"/>
      <c r="AH464" s="6"/>
      <c r="AI464" s="11">
        <f>IF(OR(AG464="",AH464=""),"",EDATE(AG464,AH464))</f>
      </c>
      <c r="AJ464" s="9">
        <f>IF(AI464="","",IF(AI464&lt;TODAY(),"En retard",IF(AI464-TODAY()&lt;=30,"Dans les 30 jours","OK")))</f>
      </c>
      <c r="AK464" s="5"/>
    </row>
    <row r="465">
      <c r="A465" s="5"/>
      <c r="B465" s="5"/>
      <c r="C465" s="5"/>
      <c r="D465" s="5"/>
      <c r="E465" s="5"/>
      <c r="F465" s="5"/>
      <c r="G465" s="5"/>
      <c r="H465" s="5"/>
      <c r="I465" s="7"/>
      <c r="J465" s="5"/>
      <c r="K465" s="10">
        <f>IF(I465="","",IF(J465="HP",ROUND(I465*0.7457,2),IF(J465="ch",ROUND(I465*0.7355,2),I465)))</f>
      </c>
      <c r="L465" s="5"/>
      <c r="M465" s="7"/>
      <c r="N465" s="5"/>
      <c r="O465" s="6"/>
      <c r="P465" s="9">
        <f>IF(OR(O465="",N465=""),"",2*INT(60*N465/O465))</f>
      </c>
      <c r="Q465" s="5"/>
      <c r="R465" s="5"/>
      <c r="S465" s="5"/>
      <c r="T465" s="5"/>
      <c r="U465" s="5"/>
      <c r="V465" s="5"/>
      <c r="W465" s="7"/>
      <c r="X465" s="5"/>
      <c r="Y465" s="5"/>
      <c r="Z465" s="5"/>
      <c r="AA465" s="5"/>
      <c r="AB465" s="7"/>
      <c r="AC465" s="9">
        <f>IF(OR(AB465="",M465=""),"",IF(AB465&gt;M465*1.25,"Au-delà de 125 % In",IF(AB465&lt;M465*0.9,"En dessous de In","OK")))</f>
      </c>
      <c r="AD465" s="5"/>
      <c r="AE465" s="5"/>
      <c r="AF465" s="8"/>
      <c r="AG465" s="8"/>
      <c r="AH465" s="6"/>
      <c r="AI465" s="11">
        <f>IF(OR(AG465="",AH465=""),"",EDATE(AG465,AH465))</f>
      </c>
      <c r="AJ465" s="9">
        <f>IF(AI465="","",IF(AI465&lt;TODAY(),"En retard",IF(AI465-TODAY()&lt;=30,"Dans les 30 jours","OK")))</f>
      </c>
      <c r="AK465" s="5"/>
    </row>
    <row r="466">
      <c r="A466" s="5"/>
      <c r="B466" s="5"/>
      <c r="C466" s="5"/>
      <c r="D466" s="5"/>
      <c r="E466" s="5"/>
      <c r="F466" s="5"/>
      <c r="G466" s="5"/>
      <c r="H466" s="5"/>
      <c r="I466" s="7"/>
      <c r="J466" s="5"/>
      <c r="K466" s="10">
        <f>IF(I466="","",IF(J466="HP",ROUND(I466*0.7457,2),IF(J466="ch",ROUND(I466*0.7355,2),I466)))</f>
      </c>
      <c r="L466" s="5"/>
      <c r="M466" s="7"/>
      <c r="N466" s="5"/>
      <c r="O466" s="6"/>
      <c r="P466" s="9">
        <f>IF(OR(O466="",N466=""),"",2*INT(60*N466/O466))</f>
      </c>
      <c r="Q466" s="5"/>
      <c r="R466" s="5"/>
      <c r="S466" s="5"/>
      <c r="T466" s="5"/>
      <c r="U466" s="5"/>
      <c r="V466" s="5"/>
      <c r="W466" s="7"/>
      <c r="X466" s="5"/>
      <c r="Y466" s="5"/>
      <c r="Z466" s="5"/>
      <c r="AA466" s="5"/>
      <c r="AB466" s="7"/>
      <c r="AC466" s="9">
        <f>IF(OR(AB466="",M466=""),"",IF(AB466&gt;M466*1.25,"Au-delà de 125 % In",IF(AB466&lt;M466*0.9,"En dessous de In","OK")))</f>
      </c>
      <c r="AD466" s="5"/>
      <c r="AE466" s="5"/>
      <c r="AF466" s="8"/>
      <c r="AG466" s="8"/>
      <c r="AH466" s="6"/>
      <c r="AI466" s="11">
        <f>IF(OR(AG466="",AH466=""),"",EDATE(AG466,AH466))</f>
      </c>
      <c r="AJ466" s="9">
        <f>IF(AI466="","",IF(AI466&lt;TODAY(),"En retard",IF(AI466-TODAY()&lt;=30,"Dans les 30 jours","OK")))</f>
      </c>
      <c r="AK466" s="5"/>
    </row>
    <row r="467">
      <c r="A467" s="5"/>
      <c r="B467" s="5"/>
      <c r="C467" s="5"/>
      <c r="D467" s="5"/>
      <c r="E467" s="5"/>
      <c r="F467" s="5"/>
      <c r="G467" s="5"/>
      <c r="H467" s="5"/>
      <c r="I467" s="7"/>
      <c r="J467" s="5"/>
      <c r="K467" s="10">
        <f>IF(I467="","",IF(J467="HP",ROUND(I467*0.7457,2),IF(J467="ch",ROUND(I467*0.7355,2),I467)))</f>
      </c>
      <c r="L467" s="5"/>
      <c r="M467" s="7"/>
      <c r="N467" s="5"/>
      <c r="O467" s="6"/>
      <c r="P467" s="9">
        <f>IF(OR(O467="",N467=""),"",2*INT(60*N467/O467))</f>
      </c>
      <c r="Q467" s="5"/>
      <c r="R467" s="5"/>
      <c r="S467" s="5"/>
      <c r="T467" s="5"/>
      <c r="U467" s="5"/>
      <c r="V467" s="5"/>
      <c r="W467" s="7"/>
      <c r="X467" s="5"/>
      <c r="Y467" s="5"/>
      <c r="Z467" s="5"/>
      <c r="AA467" s="5"/>
      <c r="AB467" s="7"/>
      <c r="AC467" s="9">
        <f>IF(OR(AB467="",M467=""),"",IF(AB467&gt;M467*1.25,"Au-delà de 125 % In",IF(AB467&lt;M467*0.9,"En dessous de In","OK")))</f>
      </c>
      <c r="AD467" s="5"/>
      <c r="AE467" s="5"/>
      <c r="AF467" s="8"/>
      <c r="AG467" s="8"/>
      <c r="AH467" s="6"/>
      <c r="AI467" s="11">
        <f>IF(OR(AG467="",AH467=""),"",EDATE(AG467,AH467))</f>
      </c>
      <c r="AJ467" s="9">
        <f>IF(AI467="","",IF(AI467&lt;TODAY(),"En retard",IF(AI467-TODAY()&lt;=30,"Dans les 30 jours","OK")))</f>
      </c>
      <c r="AK467" s="5"/>
    </row>
    <row r="468">
      <c r="A468" s="5"/>
      <c r="B468" s="5"/>
      <c r="C468" s="5"/>
      <c r="D468" s="5"/>
      <c r="E468" s="5"/>
      <c r="F468" s="5"/>
      <c r="G468" s="5"/>
      <c r="H468" s="5"/>
      <c r="I468" s="7"/>
      <c r="J468" s="5"/>
      <c r="K468" s="10">
        <f>IF(I468="","",IF(J468="HP",ROUND(I468*0.7457,2),IF(J468="ch",ROUND(I468*0.7355,2),I468)))</f>
      </c>
      <c r="L468" s="5"/>
      <c r="M468" s="7"/>
      <c r="N468" s="5"/>
      <c r="O468" s="6"/>
      <c r="P468" s="9">
        <f>IF(OR(O468="",N468=""),"",2*INT(60*N468/O468))</f>
      </c>
      <c r="Q468" s="5"/>
      <c r="R468" s="5"/>
      <c r="S468" s="5"/>
      <c r="T468" s="5"/>
      <c r="U468" s="5"/>
      <c r="V468" s="5"/>
      <c r="W468" s="7"/>
      <c r="X468" s="5"/>
      <c r="Y468" s="5"/>
      <c r="Z468" s="5"/>
      <c r="AA468" s="5"/>
      <c r="AB468" s="7"/>
      <c r="AC468" s="9">
        <f>IF(OR(AB468="",M468=""),"",IF(AB468&gt;M468*1.25,"Au-delà de 125 % In",IF(AB468&lt;M468*0.9,"En dessous de In","OK")))</f>
      </c>
      <c r="AD468" s="5"/>
      <c r="AE468" s="5"/>
      <c r="AF468" s="8"/>
      <c r="AG468" s="8"/>
      <c r="AH468" s="6"/>
      <c r="AI468" s="11">
        <f>IF(OR(AG468="",AH468=""),"",EDATE(AG468,AH468))</f>
      </c>
      <c r="AJ468" s="9">
        <f>IF(AI468="","",IF(AI468&lt;TODAY(),"En retard",IF(AI468-TODAY()&lt;=30,"Dans les 30 jours","OK")))</f>
      </c>
      <c r="AK468" s="5"/>
    </row>
    <row r="469">
      <c r="A469" s="5"/>
      <c r="B469" s="5"/>
      <c r="C469" s="5"/>
      <c r="D469" s="5"/>
      <c r="E469" s="5"/>
      <c r="F469" s="5"/>
      <c r="G469" s="5"/>
      <c r="H469" s="5"/>
      <c r="I469" s="7"/>
      <c r="J469" s="5"/>
      <c r="K469" s="10">
        <f>IF(I469="","",IF(J469="HP",ROUND(I469*0.7457,2),IF(J469="ch",ROUND(I469*0.7355,2),I469)))</f>
      </c>
      <c r="L469" s="5"/>
      <c r="M469" s="7"/>
      <c r="N469" s="5"/>
      <c r="O469" s="6"/>
      <c r="P469" s="9">
        <f>IF(OR(O469="",N469=""),"",2*INT(60*N469/O469))</f>
      </c>
      <c r="Q469" s="5"/>
      <c r="R469" s="5"/>
      <c r="S469" s="5"/>
      <c r="T469" s="5"/>
      <c r="U469" s="5"/>
      <c r="V469" s="5"/>
      <c r="W469" s="7"/>
      <c r="X469" s="5"/>
      <c r="Y469" s="5"/>
      <c r="Z469" s="5"/>
      <c r="AA469" s="5"/>
      <c r="AB469" s="7"/>
      <c r="AC469" s="9">
        <f>IF(OR(AB469="",M469=""),"",IF(AB469&gt;M469*1.25,"Au-delà de 125 % In",IF(AB469&lt;M469*0.9,"En dessous de In","OK")))</f>
      </c>
      <c r="AD469" s="5"/>
      <c r="AE469" s="5"/>
      <c r="AF469" s="8"/>
      <c r="AG469" s="8"/>
      <c r="AH469" s="6"/>
      <c r="AI469" s="11">
        <f>IF(OR(AG469="",AH469=""),"",EDATE(AG469,AH469))</f>
      </c>
      <c r="AJ469" s="9">
        <f>IF(AI469="","",IF(AI469&lt;TODAY(),"En retard",IF(AI469-TODAY()&lt;=30,"Dans les 30 jours","OK")))</f>
      </c>
      <c r="AK469" s="5"/>
    </row>
    <row r="470">
      <c r="A470" s="5"/>
      <c r="B470" s="5"/>
      <c r="C470" s="5"/>
      <c r="D470" s="5"/>
      <c r="E470" s="5"/>
      <c r="F470" s="5"/>
      <c r="G470" s="5"/>
      <c r="H470" s="5"/>
      <c r="I470" s="7"/>
      <c r="J470" s="5"/>
      <c r="K470" s="10">
        <f>IF(I470="","",IF(J470="HP",ROUND(I470*0.7457,2),IF(J470="ch",ROUND(I470*0.7355,2),I470)))</f>
      </c>
      <c r="L470" s="5"/>
      <c r="M470" s="7"/>
      <c r="N470" s="5"/>
      <c r="O470" s="6"/>
      <c r="P470" s="9">
        <f>IF(OR(O470="",N470=""),"",2*INT(60*N470/O470))</f>
      </c>
      <c r="Q470" s="5"/>
      <c r="R470" s="5"/>
      <c r="S470" s="5"/>
      <c r="T470" s="5"/>
      <c r="U470" s="5"/>
      <c r="V470" s="5"/>
      <c r="W470" s="7"/>
      <c r="X470" s="5"/>
      <c r="Y470" s="5"/>
      <c r="Z470" s="5"/>
      <c r="AA470" s="5"/>
      <c r="AB470" s="7"/>
      <c r="AC470" s="9">
        <f>IF(OR(AB470="",M470=""),"",IF(AB470&gt;M470*1.25,"Au-delà de 125 % In",IF(AB470&lt;M470*0.9,"En dessous de In","OK")))</f>
      </c>
      <c r="AD470" s="5"/>
      <c r="AE470" s="5"/>
      <c r="AF470" s="8"/>
      <c r="AG470" s="8"/>
      <c r="AH470" s="6"/>
      <c r="AI470" s="11">
        <f>IF(OR(AG470="",AH470=""),"",EDATE(AG470,AH470))</f>
      </c>
      <c r="AJ470" s="9">
        <f>IF(AI470="","",IF(AI470&lt;TODAY(),"En retard",IF(AI470-TODAY()&lt;=30,"Dans les 30 jours","OK")))</f>
      </c>
      <c r="AK470" s="5"/>
    </row>
    <row r="471">
      <c r="A471" s="5"/>
      <c r="B471" s="5"/>
      <c r="C471" s="5"/>
      <c r="D471" s="5"/>
      <c r="E471" s="5"/>
      <c r="F471" s="5"/>
      <c r="G471" s="5"/>
      <c r="H471" s="5"/>
      <c r="I471" s="7"/>
      <c r="J471" s="5"/>
      <c r="K471" s="10">
        <f>IF(I471="","",IF(J471="HP",ROUND(I471*0.7457,2),IF(J471="ch",ROUND(I471*0.7355,2),I471)))</f>
      </c>
      <c r="L471" s="5"/>
      <c r="M471" s="7"/>
      <c r="N471" s="5"/>
      <c r="O471" s="6"/>
      <c r="P471" s="9">
        <f>IF(OR(O471="",N471=""),"",2*INT(60*N471/O471))</f>
      </c>
      <c r="Q471" s="5"/>
      <c r="R471" s="5"/>
      <c r="S471" s="5"/>
      <c r="T471" s="5"/>
      <c r="U471" s="5"/>
      <c r="V471" s="5"/>
      <c r="W471" s="7"/>
      <c r="X471" s="5"/>
      <c r="Y471" s="5"/>
      <c r="Z471" s="5"/>
      <c r="AA471" s="5"/>
      <c r="AB471" s="7"/>
      <c r="AC471" s="9">
        <f>IF(OR(AB471="",M471=""),"",IF(AB471&gt;M471*1.25,"Au-delà de 125 % In",IF(AB471&lt;M471*0.9,"En dessous de In","OK")))</f>
      </c>
      <c r="AD471" s="5"/>
      <c r="AE471" s="5"/>
      <c r="AF471" s="8"/>
      <c r="AG471" s="8"/>
      <c r="AH471" s="6"/>
      <c r="AI471" s="11">
        <f>IF(OR(AG471="",AH471=""),"",EDATE(AG471,AH471))</f>
      </c>
      <c r="AJ471" s="9">
        <f>IF(AI471="","",IF(AI471&lt;TODAY(),"En retard",IF(AI471-TODAY()&lt;=30,"Dans les 30 jours","OK")))</f>
      </c>
      <c r="AK471" s="5"/>
    </row>
    <row r="472">
      <c r="A472" s="5"/>
      <c r="B472" s="5"/>
      <c r="C472" s="5"/>
      <c r="D472" s="5"/>
      <c r="E472" s="5"/>
      <c r="F472" s="5"/>
      <c r="G472" s="5"/>
      <c r="H472" s="5"/>
      <c r="I472" s="7"/>
      <c r="J472" s="5"/>
      <c r="K472" s="10">
        <f>IF(I472="","",IF(J472="HP",ROUND(I472*0.7457,2),IF(J472="ch",ROUND(I472*0.7355,2),I472)))</f>
      </c>
      <c r="L472" s="5"/>
      <c r="M472" s="7"/>
      <c r="N472" s="5"/>
      <c r="O472" s="6"/>
      <c r="P472" s="9">
        <f>IF(OR(O472="",N472=""),"",2*INT(60*N472/O472))</f>
      </c>
      <c r="Q472" s="5"/>
      <c r="R472" s="5"/>
      <c r="S472" s="5"/>
      <c r="T472" s="5"/>
      <c r="U472" s="5"/>
      <c r="V472" s="5"/>
      <c r="W472" s="7"/>
      <c r="X472" s="5"/>
      <c r="Y472" s="5"/>
      <c r="Z472" s="5"/>
      <c r="AA472" s="5"/>
      <c r="AB472" s="7"/>
      <c r="AC472" s="9">
        <f>IF(OR(AB472="",M472=""),"",IF(AB472&gt;M472*1.25,"Au-delà de 125 % In",IF(AB472&lt;M472*0.9,"En dessous de In","OK")))</f>
      </c>
      <c r="AD472" s="5"/>
      <c r="AE472" s="5"/>
      <c r="AF472" s="8"/>
      <c r="AG472" s="8"/>
      <c r="AH472" s="6"/>
      <c r="AI472" s="11">
        <f>IF(OR(AG472="",AH472=""),"",EDATE(AG472,AH472))</f>
      </c>
      <c r="AJ472" s="9">
        <f>IF(AI472="","",IF(AI472&lt;TODAY(),"En retard",IF(AI472-TODAY()&lt;=30,"Dans les 30 jours","OK")))</f>
      </c>
      <c r="AK472" s="5"/>
    </row>
    <row r="473">
      <c r="A473" s="5"/>
      <c r="B473" s="5"/>
      <c r="C473" s="5"/>
      <c r="D473" s="5"/>
      <c r="E473" s="5"/>
      <c r="F473" s="5"/>
      <c r="G473" s="5"/>
      <c r="H473" s="5"/>
      <c r="I473" s="7"/>
      <c r="J473" s="5"/>
      <c r="K473" s="10">
        <f>IF(I473="","",IF(J473="HP",ROUND(I473*0.7457,2),IF(J473="ch",ROUND(I473*0.7355,2),I473)))</f>
      </c>
      <c r="L473" s="5"/>
      <c r="M473" s="7"/>
      <c r="N473" s="5"/>
      <c r="O473" s="6"/>
      <c r="P473" s="9">
        <f>IF(OR(O473="",N473=""),"",2*INT(60*N473/O473))</f>
      </c>
      <c r="Q473" s="5"/>
      <c r="R473" s="5"/>
      <c r="S473" s="5"/>
      <c r="T473" s="5"/>
      <c r="U473" s="5"/>
      <c r="V473" s="5"/>
      <c r="W473" s="7"/>
      <c r="X473" s="5"/>
      <c r="Y473" s="5"/>
      <c r="Z473" s="5"/>
      <c r="AA473" s="5"/>
      <c r="AB473" s="7"/>
      <c r="AC473" s="9">
        <f>IF(OR(AB473="",M473=""),"",IF(AB473&gt;M473*1.25,"Au-delà de 125 % In",IF(AB473&lt;M473*0.9,"En dessous de In","OK")))</f>
      </c>
      <c r="AD473" s="5"/>
      <c r="AE473" s="5"/>
      <c r="AF473" s="8"/>
      <c r="AG473" s="8"/>
      <c r="AH473" s="6"/>
      <c r="AI473" s="11">
        <f>IF(OR(AG473="",AH473=""),"",EDATE(AG473,AH473))</f>
      </c>
      <c r="AJ473" s="9">
        <f>IF(AI473="","",IF(AI473&lt;TODAY(),"En retard",IF(AI473-TODAY()&lt;=30,"Dans les 30 jours","OK")))</f>
      </c>
      <c r="AK473" s="5"/>
    </row>
    <row r="474">
      <c r="A474" s="5"/>
      <c r="B474" s="5"/>
      <c r="C474" s="5"/>
      <c r="D474" s="5"/>
      <c r="E474" s="5"/>
      <c r="F474" s="5"/>
      <c r="G474" s="5"/>
      <c r="H474" s="5"/>
      <c r="I474" s="7"/>
      <c r="J474" s="5"/>
      <c r="K474" s="10">
        <f>IF(I474="","",IF(J474="HP",ROUND(I474*0.7457,2),IF(J474="ch",ROUND(I474*0.7355,2),I474)))</f>
      </c>
      <c r="L474" s="5"/>
      <c r="M474" s="7"/>
      <c r="N474" s="5"/>
      <c r="O474" s="6"/>
      <c r="P474" s="9">
        <f>IF(OR(O474="",N474=""),"",2*INT(60*N474/O474))</f>
      </c>
      <c r="Q474" s="5"/>
      <c r="R474" s="5"/>
      <c r="S474" s="5"/>
      <c r="T474" s="5"/>
      <c r="U474" s="5"/>
      <c r="V474" s="5"/>
      <c r="W474" s="7"/>
      <c r="X474" s="5"/>
      <c r="Y474" s="5"/>
      <c r="Z474" s="5"/>
      <c r="AA474" s="5"/>
      <c r="AB474" s="7"/>
      <c r="AC474" s="9">
        <f>IF(OR(AB474="",M474=""),"",IF(AB474&gt;M474*1.25,"Au-delà de 125 % In",IF(AB474&lt;M474*0.9,"En dessous de In","OK")))</f>
      </c>
      <c r="AD474" s="5"/>
      <c r="AE474" s="5"/>
      <c r="AF474" s="8"/>
      <c r="AG474" s="8"/>
      <c r="AH474" s="6"/>
      <c r="AI474" s="11">
        <f>IF(OR(AG474="",AH474=""),"",EDATE(AG474,AH474))</f>
      </c>
      <c r="AJ474" s="9">
        <f>IF(AI474="","",IF(AI474&lt;TODAY(),"En retard",IF(AI474-TODAY()&lt;=30,"Dans les 30 jours","OK")))</f>
      </c>
      <c r="AK474" s="5"/>
    </row>
    <row r="475">
      <c r="A475" s="5"/>
      <c r="B475" s="5"/>
      <c r="C475" s="5"/>
      <c r="D475" s="5"/>
      <c r="E475" s="5"/>
      <c r="F475" s="5"/>
      <c r="G475" s="5"/>
      <c r="H475" s="5"/>
      <c r="I475" s="7"/>
      <c r="J475" s="5"/>
      <c r="K475" s="10">
        <f>IF(I475="","",IF(J475="HP",ROUND(I475*0.7457,2),IF(J475="ch",ROUND(I475*0.7355,2),I475)))</f>
      </c>
      <c r="L475" s="5"/>
      <c r="M475" s="7"/>
      <c r="N475" s="5"/>
      <c r="O475" s="6"/>
      <c r="P475" s="9">
        <f>IF(OR(O475="",N475=""),"",2*INT(60*N475/O475))</f>
      </c>
      <c r="Q475" s="5"/>
      <c r="R475" s="5"/>
      <c r="S475" s="5"/>
      <c r="T475" s="5"/>
      <c r="U475" s="5"/>
      <c r="V475" s="5"/>
      <c r="W475" s="7"/>
      <c r="X475" s="5"/>
      <c r="Y475" s="5"/>
      <c r="Z475" s="5"/>
      <c r="AA475" s="5"/>
      <c r="AB475" s="7"/>
      <c r="AC475" s="9">
        <f>IF(OR(AB475="",M475=""),"",IF(AB475&gt;M475*1.25,"Au-delà de 125 % In",IF(AB475&lt;M475*0.9,"En dessous de In","OK")))</f>
      </c>
      <c r="AD475" s="5"/>
      <c r="AE475" s="5"/>
      <c r="AF475" s="8"/>
      <c r="AG475" s="8"/>
      <c r="AH475" s="6"/>
      <c r="AI475" s="11">
        <f>IF(OR(AG475="",AH475=""),"",EDATE(AG475,AH475))</f>
      </c>
      <c r="AJ475" s="9">
        <f>IF(AI475="","",IF(AI475&lt;TODAY(),"En retard",IF(AI475-TODAY()&lt;=30,"Dans les 30 jours","OK")))</f>
      </c>
      <c r="AK475" s="5"/>
    </row>
    <row r="476">
      <c r="A476" s="5"/>
      <c r="B476" s="5"/>
      <c r="C476" s="5"/>
      <c r="D476" s="5"/>
      <c r="E476" s="5"/>
      <c r="F476" s="5"/>
      <c r="G476" s="5"/>
      <c r="H476" s="5"/>
      <c r="I476" s="7"/>
      <c r="J476" s="5"/>
      <c r="K476" s="10">
        <f>IF(I476="","",IF(J476="HP",ROUND(I476*0.7457,2),IF(J476="ch",ROUND(I476*0.7355,2),I476)))</f>
      </c>
      <c r="L476" s="5"/>
      <c r="M476" s="7"/>
      <c r="N476" s="5"/>
      <c r="O476" s="6"/>
      <c r="P476" s="9">
        <f>IF(OR(O476="",N476=""),"",2*INT(60*N476/O476))</f>
      </c>
      <c r="Q476" s="5"/>
      <c r="R476" s="5"/>
      <c r="S476" s="5"/>
      <c r="T476" s="5"/>
      <c r="U476" s="5"/>
      <c r="V476" s="5"/>
      <c r="W476" s="7"/>
      <c r="X476" s="5"/>
      <c r="Y476" s="5"/>
      <c r="Z476" s="5"/>
      <c r="AA476" s="5"/>
      <c r="AB476" s="7"/>
      <c r="AC476" s="9">
        <f>IF(OR(AB476="",M476=""),"",IF(AB476&gt;M476*1.25,"Au-delà de 125 % In",IF(AB476&lt;M476*0.9,"En dessous de In","OK")))</f>
      </c>
      <c r="AD476" s="5"/>
      <c r="AE476" s="5"/>
      <c r="AF476" s="8"/>
      <c r="AG476" s="8"/>
      <c r="AH476" s="6"/>
      <c r="AI476" s="11">
        <f>IF(OR(AG476="",AH476=""),"",EDATE(AG476,AH476))</f>
      </c>
      <c r="AJ476" s="9">
        <f>IF(AI476="","",IF(AI476&lt;TODAY(),"En retard",IF(AI476-TODAY()&lt;=30,"Dans les 30 jours","OK")))</f>
      </c>
      <c r="AK476" s="5"/>
    </row>
    <row r="477">
      <c r="A477" s="5"/>
      <c r="B477" s="5"/>
      <c r="C477" s="5"/>
      <c r="D477" s="5"/>
      <c r="E477" s="5"/>
      <c r="F477" s="5"/>
      <c r="G477" s="5"/>
      <c r="H477" s="5"/>
      <c r="I477" s="7"/>
      <c r="J477" s="5"/>
      <c r="K477" s="10">
        <f>IF(I477="","",IF(J477="HP",ROUND(I477*0.7457,2),IF(J477="ch",ROUND(I477*0.7355,2),I477)))</f>
      </c>
      <c r="L477" s="5"/>
      <c r="M477" s="7"/>
      <c r="N477" s="5"/>
      <c r="O477" s="6"/>
      <c r="P477" s="9">
        <f>IF(OR(O477="",N477=""),"",2*INT(60*N477/O477))</f>
      </c>
      <c r="Q477" s="5"/>
      <c r="R477" s="5"/>
      <c r="S477" s="5"/>
      <c r="T477" s="5"/>
      <c r="U477" s="5"/>
      <c r="V477" s="5"/>
      <c r="W477" s="7"/>
      <c r="X477" s="5"/>
      <c r="Y477" s="5"/>
      <c r="Z477" s="5"/>
      <c r="AA477" s="5"/>
      <c r="AB477" s="7"/>
      <c r="AC477" s="9">
        <f>IF(OR(AB477="",M477=""),"",IF(AB477&gt;M477*1.25,"Au-delà de 125 % In",IF(AB477&lt;M477*0.9,"En dessous de In","OK")))</f>
      </c>
      <c r="AD477" s="5"/>
      <c r="AE477" s="5"/>
      <c r="AF477" s="8"/>
      <c r="AG477" s="8"/>
      <c r="AH477" s="6"/>
      <c r="AI477" s="11">
        <f>IF(OR(AG477="",AH477=""),"",EDATE(AG477,AH477))</f>
      </c>
      <c r="AJ477" s="9">
        <f>IF(AI477="","",IF(AI477&lt;TODAY(),"En retard",IF(AI477-TODAY()&lt;=30,"Dans les 30 jours","OK")))</f>
      </c>
      <c r="AK477" s="5"/>
    </row>
    <row r="478">
      <c r="A478" s="5"/>
      <c r="B478" s="5"/>
      <c r="C478" s="5"/>
      <c r="D478" s="5"/>
      <c r="E478" s="5"/>
      <c r="F478" s="5"/>
      <c r="G478" s="5"/>
      <c r="H478" s="5"/>
      <c r="I478" s="7"/>
      <c r="J478" s="5"/>
      <c r="K478" s="10">
        <f>IF(I478="","",IF(J478="HP",ROUND(I478*0.7457,2),IF(J478="ch",ROUND(I478*0.7355,2),I478)))</f>
      </c>
      <c r="L478" s="5"/>
      <c r="M478" s="7"/>
      <c r="N478" s="5"/>
      <c r="O478" s="6"/>
      <c r="P478" s="9">
        <f>IF(OR(O478="",N478=""),"",2*INT(60*N478/O478))</f>
      </c>
      <c r="Q478" s="5"/>
      <c r="R478" s="5"/>
      <c r="S478" s="5"/>
      <c r="T478" s="5"/>
      <c r="U478" s="5"/>
      <c r="V478" s="5"/>
      <c r="W478" s="7"/>
      <c r="X478" s="5"/>
      <c r="Y478" s="5"/>
      <c r="Z478" s="5"/>
      <c r="AA478" s="5"/>
      <c r="AB478" s="7"/>
      <c r="AC478" s="9">
        <f>IF(OR(AB478="",M478=""),"",IF(AB478&gt;M478*1.25,"Au-delà de 125 % In",IF(AB478&lt;M478*0.9,"En dessous de In","OK")))</f>
      </c>
      <c r="AD478" s="5"/>
      <c r="AE478" s="5"/>
      <c r="AF478" s="8"/>
      <c r="AG478" s="8"/>
      <c r="AH478" s="6"/>
      <c r="AI478" s="11">
        <f>IF(OR(AG478="",AH478=""),"",EDATE(AG478,AH478))</f>
      </c>
      <c r="AJ478" s="9">
        <f>IF(AI478="","",IF(AI478&lt;TODAY(),"En retard",IF(AI478-TODAY()&lt;=30,"Dans les 30 jours","OK")))</f>
      </c>
      <c r="AK478" s="5"/>
    </row>
    <row r="479">
      <c r="A479" s="5"/>
      <c r="B479" s="5"/>
      <c r="C479" s="5"/>
      <c r="D479" s="5"/>
      <c r="E479" s="5"/>
      <c r="F479" s="5"/>
      <c r="G479" s="5"/>
      <c r="H479" s="5"/>
      <c r="I479" s="7"/>
      <c r="J479" s="5"/>
      <c r="K479" s="10">
        <f>IF(I479="","",IF(J479="HP",ROUND(I479*0.7457,2),IF(J479="ch",ROUND(I479*0.7355,2),I479)))</f>
      </c>
      <c r="L479" s="5"/>
      <c r="M479" s="7"/>
      <c r="N479" s="5"/>
      <c r="O479" s="6"/>
      <c r="P479" s="9">
        <f>IF(OR(O479="",N479=""),"",2*INT(60*N479/O479))</f>
      </c>
      <c r="Q479" s="5"/>
      <c r="R479" s="5"/>
      <c r="S479" s="5"/>
      <c r="T479" s="5"/>
      <c r="U479" s="5"/>
      <c r="V479" s="5"/>
      <c r="W479" s="7"/>
      <c r="X479" s="5"/>
      <c r="Y479" s="5"/>
      <c r="Z479" s="5"/>
      <c r="AA479" s="5"/>
      <c r="AB479" s="7"/>
      <c r="AC479" s="9">
        <f>IF(OR(AB479="",M479=""),"",IF(AB479&gt;M479*1.25,"Au-delà de 125 % In",IF(AB479&lt;M479*0.9,"En dessous de In","OK")))</f>
      </c>
      <c r="AD479" s="5"/>
      <c r="AE479" s="5"/>
      <c r="AF479" s="8"/>
      <c r="AG479" s="8"/>
      <c r="AH479" s="6"/>
      <c r="AI479" s="11">
        <f>IF(OR(AG479="",AH479=""),"",EDATE(AG479,AH479))</f>
      </c>
      <c r="AJ479" s="9">
        <f>IF(AI479="","",IF(AI479&lt;TODAY(),"En retard",IF(AI479-TODAY()&lt;=30,"Dans les 30 jours","OK")))</f>
      </c>
      <c r="AK479" s="5"/>
    </row>
    <row r="480">
      <c r="A480" s="5"/>
      <c r="B480" s="5"/>
      <c r="C480" s="5"/>
      <c r="D480" s="5"/>
      <c r="E480" s="5"/>
      <c r="F480" s="5"/>
      <c r="G480" s="5"/>
      <c r="H480" s="5"/>
      <c r="I480" s="7"/>
      <c r="J480" s="5"/>
      <c r="K480" s="10">
        <f>IF(I480="","",IF(J480="HP",ROUND(I480*0.7457,2),IF(J480="ch",ROUND(I480*0.7355,2),I480)))</f>
      </c>
      <c r="L480" s="5"/>
      <c r="M480" s="7"/>
      <c r="N480" s="5"/>
      <c r="O480" s="6"/>
      <c r="P480" s="9">
        <f>IF(OR(O480="",N480=""),"",2*INT(60*N480/O480))</f>
      </c>
      <c r="Q480" s="5"/>
      <c r="R480" s="5"/>
      <c r="S480" s="5"/>
      <c r="T480" s="5"/>
      <c r="U480" s="5"/>
      <c r="V480" s="5"/>
      <c r="W480" s="7"/>
      <c r="X480" s="5"/>
      <c r="Y480" s="5"/>
      <c r="Z480" s="5"/>
      <c r="AA480" s="5"/>
      <c r="AB480" s="7"/>
      <c r="AC480" s="9">
        <f>IF(OR(AB480="",M480=""),"",IF(AB480&gt;M480*1.25,"Au-delà de 125 % In",IF(AB480&lt;M480*0.9,"En dessous de In","OK")))</f>
      </c>
      <c r="AD480" s="5"/>
      <c r="AE480" s="5"/>
      <c r="AF480" s="8"/>
      <c r="AG480" s="8"/>
      <c r="AH480" s="6"/>
      <c r="AI480" s="11">
        <f>IF(OR(AG480="",AH480=""),"",EDATE(AG480,AH480))</f>
      </c>
      <c r="AJ480" s="9">
        <f>IF(AI480="","",IF(AI480&lt;TODAY(),"En retard",IF(AI480-TODAY()&lt;=30,"Dans les 30 jours","OK")))</f>
      </c>
      <c r="AK480" s="5"/>
    </row>
    <row r="481">
      <c r="A481" s="5"/>
      <c r="B481" s="5"/>
      <c r="C481" s="5"/>
      <c r="D481" s="5"/>
      <c r="E481" s="5"/>
      <c r="F481" s="5"/>
      <c r="G481" s="5"/>
      <c r="H481" s="5"/>
      <c r="I481" s="7"/>
      <c r="J481" s="5"/>
      <c r="K481" s="10">
        <f>IF(I481="","",IF(J481="HP",ROUND(I481*0.7457,2),IF(J481="ch",ROUND(I481*0.7355,2),I481)))</f>
      </c>
      <c r="L481" s="5"/>
      <c r="M481" s="7"/>
      <c r="N481" s="5"/>
      <c r="O481" s="6"/>
      <c r="P481" s="9">
        <f>IF(OR(O481="",N481=""),"",2*INT(60*N481/O481))</f>
      </c>
      <c r="Q481" s="5"/>
      <c r="R481" s="5"/>
      <c r="S481" s="5"/>
      <c r="T481" s="5"/>
      <c r="U481" s="5"/>
      <c r="V481" s="5"/>
      <c r="W481" s="7"/>
      <c r="X481" s="5"/>
      <c r="Y481" s="5"/>
      <c r="Z481" s="5"/>
      <c r="AA481" s="5"/>
      <c r="AB481" s="7"/>
      <c r="AC481" s="9">
        <f>IF(OR(AB481="",M481=""),"",IF(AB481&gt;M481*1.25,"Au-delà de 125 % In",IF(AB481&lt;M481*0.9,"En dessous de In","OK")))</f>
      </c>
      <c r="AD481" s="5"/>
      <c r="AE481" s="5"/>
      <c r="AF481" s="8"/>
      <c r="AG481" s="8"/>
      <c r="AH481" s="6"/>
      <c r="AI481" s="11">
        <f>IF(OR(AG481="",AH481=""),"",EDATE(AG481,AH481))</f>
      </c>
      <c r="AJ481" s="9">
        <f>IF(AI481="","",IF(AI481&lt;TODAY(),"En retard",IF(AI481-TODAY()&lt;=30,"Dans les 30 jours","OK")))</f>
      </c>
      <c r="AK481" s="5"/>
    </row>
    <row r="482">
      <c r="A482" s="5"/>
      <c r="B482" s="5"/>
      <c r="C482" s="5"/>
      <c r="D482" s="5"/>
      <c r="E482" s="5"/>
      <c r="F482" s="5"/>
      <c r="G482" s="5"/>
      <c r="H482" s="5"/>
      <c r="I482" s="7"/>
      <c r="J482" s="5"/>
      <c r="K482" s="10">
        <f>IF(I482="","",IF(J482="HP",ROUND(I482*0.7457,2),IF(J482="ch",ROUND(I482*0.7355,2),I482)))</f>
      </c>
      <c r="L482" s="5"/>
      <c r="M482" s="7"/>
      <c r="N482" s="5"/>
      <c r="O482" s="6"/>
      <c r="P482" s="9">
        <f>IF(OR(O482="",N482=""),"",2*INT(60*N482/O482))</f>
      </c>
      <c r="Q482" s="5"/>
      <c r="R482" s="5"/>
      <c r="S482" s="5"/>
      <c r="T482" s="5"/>
      <c r="U482" s="5"/>
      <c r="V482" s="5"/>
      <c r="W482" s="7"/>
      <c r="X482" s="5"/>
      <c r="Y482" s="5"/>
      <c r="Z482" s="5"/>
      <c r="AA482" s="5"/>
      <c r="AB482" s="7"/>
      <c r="AC482" s="9">
        <f>IF(OR(AB482="",M482=""),"",IF(AB482&gt;M482*1.25,"Au-delà de 125 % In",IF(AB482&lt;M482*0.9,"En dessous de In","OK")))</f>
      </c>
      <c r="AD482" s="5"/>
      <c r="AE482" s="5"/>
      <c r="AF482" s="8"/>
      <c r="AG482" s="8"/>
      <c r="AH482" s="6"/>
      <c r="AI482" s="11">
        <f>IF(OR(AG482="",AH482=""),"",EDATE(AG482,AH482))</f>
      </c>
      <c r="AJ482" s="9">
        <f>IF(AI482="","",IF(AI482&lt;TODAY(),"En retard",IF(AI482-TODAY()&lt;=30,"Dans les 30 jours","OK")))</f>
      </c>
      <c r="AK482" s="5"/>
    </row>
    <row r="483">
      <c r="A483" s="5"/>
      <c r="B483" s="5"/>
      <c r="C483" s="5"/>
      <c r="D483" s="5"/>
      <c r="E483" s="5"/>
      <c r="F483" s="5"/>
      <c r="G483" s="5"/>
      <c r="H483" s="5"/>
      <c r="I483" s="7"/>
      <c r="J483" s="5"/>
      <c r="K483" s="10">
        <f>IF(I483="","",IF(J483="HP",ROUND(I483*0.7457,2),IF(J483="ch",ROUND(I483*0.7355,2),I483)))</f>
      </c>
      <c r="L483" s="5"/>
      <c r="M483" s="7"/>
      <c r="N483" s="5"/>
      <c r="O483" s="6"/>
      <c r="P483" s="9">
        <f>IF(OR(O483="",N483=""),"",2*INT(60*N483/O483))</f>
      </c>
      <c r="Q483" s="5"/>
      <c r="R483" s="5"/>
      <c r="S483" s="5"/>
      <c r="T483" s="5"/>
      <c r="U483" s="5"/>
      <c r="V483" s="5"/>
      <c r="W483" s="7"/>
      <c r="X483" s="5"/>
      <c r="Y483" s="5"/>
      <c r="Z483" s="5"/>
      <c r="AA483" s="5"/>
      <c r="AB483" s="7"/>
      <c r="AC483" s="9">
        <f>IF(OR(AB483="",M483=""),"",IF(AB483&gt;M483*1.25,"Au-delà de 125 % In",IF(AB483&lt;M483*0.9,"En dessous de In","OK")))</f>
      </c>
      <c r="AD483" s="5"/>
      <c r="AE483" s="5"/>
      <c r="AF483" s="8"/>
      <c r="AG483" s="8"/>
      <c r="AH483" s="6"/>
      <c r="AI483" s="11">
        <f>IF(OR(AG483="",AH483=""),"",EDATE(AG483,AH483))</f>
      </c>
      <c r="AJ483" s="9">
        <f>IF(AI483="","",IF(AI483&lt;TODAY(),"En retard",IF(AI483-TODAY()&lt;=30,"Dans les 30 jours","OK")))</f>
      </c>
      <c r="AK483" s="5"/>
    </row>
    <row r="484">
      <c r="A484" s="5"/>
      <c r="B484" s="5"/>
      <c r="C484" s="5"/>
      <c r="D484" s="5"/>
      <c r="E484" s="5"/>
      <c r="F484" s="5"/>
      <c r="G484" s="5"/>
      <c r="H484" s="5"/>
      <c r="I484" s="7"/>
      <c r="J484" s="5"/>
      <c r="K484" s="10">
        <f>IF(I484="","",IF(J484="HP",ROUND(I484*0.7457,2),IF(J484="ch",ROUND(I484*0.7355,2),I484)))</f>
      </c>
      <c r="L484" s="5"/>
      <c r="M484" s="7"/>
      <c r="N484" s="5"/>
      <c r="O484" s="6"/>
      <c r="P484" s="9">
        <f>IF(OR(O484="",N484=""),"",2*INT(60*N484/O484))</f>
      </c>
      <c r="Q484" s="5"/>
      <c r="R484" s="5"/>
      <c r="S484" s="5"/>
      <c r="T484" s="5"/>
      <c r="U484" s="5"/>
      <c r="V484" s="5"/>
      <c r="W484" s="7"/>
      <c r="X484" s="5"/>
      <c r="Y484" s="5"/>
      <c r="Z484" s="5"/>
      <c r="AA484" s="5"/>
      <c r="AB484" s="7"/>
      <c r="AC484" s="9">
        <f>IF(OR(AB484="",M484=""),"",IF(AB484&gt;M484*1.25,"Au-delà de 125 % In",IF(AB484&lt;M484*0.9,"En dessous de In","OK")))</f>
      </c>
      <c r="AD484" s="5"/>
      <c r="AE484" s="5"/>
      <c r="AF484" s="8"/>
      <c r="AG484" s="8"/>
      <c r="AH484" s="6"/>
      <c r="AI484" s="11">
        <f>IF(OR(AG484="",AH484=""),"",EDATE(AG484,AH484))</f>
      </c>
      <c r="AJ484" s="9">
        <f>IF(AI484="","",IF(AI484&lt;TODAY(),"En retard",IF(AI484-TODAY()&lt;=30,"Dans les 30 jours","OK")))</f>
      </c>
      <c r="AK484" s="5"/>
    </row>
    <row r="485">
      <c r="A485" s="5"/>
      <c r="B485" s="5"/>
      <c r="C485" s="5"/>
      <c r="D485" s="5"/>
      <c r="E485" s="5"/>
      <c r="F485" s="5"/>
      <c r="G485" s="5"/>
      <c r="H485" s="5"/>
      <c r="I485" s="7"/>
      <c r="J485" s="5"/>
      <c r="K485" s="10">
        <f>IF(I485="","",IF(J485="HP",ROUND(I485*0.7457,2),IF(J485="ch",ROUND(I485*0.7355,2),I485)))</f>
      </c>
      <c r="L485" s="5"/>
      <c r="M485" s="7"/>
      <c r="N485" s="5"/>
      <c r="O485" s="6"/>
      <c r="P485" s="9">
        <f>IF(OR(O485="",N485=""),"",2*INT(60*N485/O485))</f>
      </c>
      <c r="Q485" s="5"/>
      <c r="R485" s="5"/>
      <c r="S485" s="5"/>
      <c r="T485" s="5"/>
      <c r="U485" s="5"/>
      <c r="V485" s="5"/>
      <c r="W485" s="7"/>
      <c r="X485" s="5"/>
      <c r="Y485" s="5"/>
      <c r="Z485" s="5"/>
      <c r="AA485" s="5"/>
      <c r="AB485" s="7"/>
      <c r="AC485" s="9">
        <f>IF(OR(AB485="",M485=""),"",IF(AB485&gt;M485*1.25,"Au-delà de 125 % In",IF(AB485&lt;M485*0.9,"En dessous de In","OK")))</f>
      </c>
      <c r="AD485" s="5"/>
      <c r="AE485" s="5"/>
      <c r="AF485" s="8"/>
      <c r="AG485" s="8"/>
      <c r="AH485" s="6"/>
      <c r="AI485" s="11">
        <f>IF(OR(AG485="",AH485=""),"",EDATE(AG485,AH485))</f>
      </c>
      <c r="AJ485" s="9">
        <f>IF(AI485="","",IF(AI485&lt;TODAY(),"En retard",IF(AI485-TODAY()&lt;=30,"Dans les 30 jours","OK")))</f>
      </c>
      <c r="AK485" s="5"/>
    </row>
    <row r="486">
      <c r="A486" s="5"/>
      <c r="B486" s="5"/>
      <c r="C486" s="5"/>
      <c r="D486" s="5"/>
      <c r="E486" s="5"/>
      <c r="F486" s="5"/>
      <c r="G486" s="5"/>
      <c r="H486" s="5"/>
      <c r="I486" s="7"/>
      <c r="J486" s="5"/>
      <c r="K486" s="10">
        <f>IF(I486="","",IF(J486="HP",ROUND(I486*0.7457,2),IF(J486="ch",ROUND(I486*0.7355,2),I486)))</f>
      </c>
      <c r="L486" s="5"/>
      <c r="M486" s="7"/>
      <c r="N486" s="5"/>
      <c r="O486" s="6"/>
      <c r="P486" s="9">
        <f>IF(OR(O486="",N486=""),"",2*INT(60*N486/O486))</f>
      </c>
      <c r="Q486" s="5"/>
      <c r="R486" s="5"/>
      <c r="S486" s="5"/>
      <c r="T486" s="5"/>
      <c r="U486" s="5"/>
      <c r="V486" s="5"/>
      <c r="W486" s="7"/>
      <c r="X486" s="5"/>
      <c r="Y486" s="5"/>
      <c r="Z486" s="5"/>
      <c r="AA486" s="5"/>
      <c r="AB486" s="7"/>
      <c r="AC486" s="9">
        <f>IF(OR(AB486="",M486=""),"",IF(AB486&gt;M486*1.25,"Au-delà de 125 % In",IF(AB486&lt;M486*0.9,"En dessous de In","OK")))</f>
      </c>
      <c r="AD486" s="5"/>
      <c r="AE486" s="5"/>
      <c r="AF486" s="8"/>
      <c r="AG486" s="8"/>
      <c r="AH486" s="6"/>
      <c r="AI486" s="11">
        <f>IF(OR(AG486="",AH486=""),"",EDATE(AG486,AH486))</f>
      </c>
      <c r="AJ486" s="9">
        <f>IF(AI486="","",IF(AI486&lt;TODAY(),"En retard",IF(AI486-TODAY()&lt;=30,"Dans les 30 jours","OK")))</f>
      </c>
      <c r="AK486" s="5"/>
    </row>
    <row r="487">
      <c r="A487" s="5"/>
      <c r="B487" s="5"/>
      <c r="C487" s="5"/>
      <c r="D487" s="5"/>
      <c r="E487" s="5"/>
      <c r="F487" s="5"/>
      <c r="G487" s="5"/>
      <c r="H487" s="5"/>
      <c r="I487" s="7"/>
      <c r="J487" s="5"/>
      <c r="K487" s="10">
        <f>IF(I487="","",IF(J487="HP",ROUND(I487*0.7457,2),IF(J487="ch",ROUND(I487*0.7355,2),I487)))</f>
      </c>
      <c r="L487" s="5"/>
      <c r="M487" s="7"/>
      <c r="N487" s="5"/>
      <c r="O487" s="6"/>
      <c r="P487" s="9">
        <f>IF(OR(O487="",N487=""),"",2*INT(60*N487/O487))</f>
      </c>
      <c r="Q487" s="5"/>
      <c r="R487" s="5"/>
      <c r="S487" s="5"/>
      <c r="T487" s="5"/>
      <c r="U487" s="5"/>
      <c r="V487" s="5"/>
      <c r="W487" s="7"/>
      <c r="X487" s="5"/>
      <c r="Y487" s="5"/>
      <c r="Z487" s="5"/>
      <c r="AA487" s="5"/>
      <c r="AB487" s="7"/>
      <c r="AC487" s="9">
        <f>IF(OR(AB487="",M487=""),"",IF(AB487&gt;M487*1.25,"Au-delà de 125 % In",IF(AB487&lt;M487*0.9,"En dessous de In","OK")))</f>
      </c>
      <c r="AD487" s="5"/>
      <c r="AE487" s="5"/>
      <c r="AF487" s="8"/>
      <c r="AG487" s="8"/>
      <c r="AH487" s="6"/>
      <c r="AI487" s="11">
        <f>IF(OR(AG487="",AH487=""),"",EDATE(AG487,AH487))</f>
      </c>
      <c r="AJ487" s="9">
        <f>IF(AI487="","",IF(AI487&lt;TODAY(),"En retard",IF(AI487-TODAY()&lt;=30,"Dans les 30 jours","OK")))</f>
      </c>
      <c r="AK487" s="5"/>
    </row>
    <row r="488">
      <c r="A488" s="5"/>
      <c r="B488" s="5"/>
      <c r="C488" s="5"/>
      <c r="D488" s="5"/>
      <c r="E488" s="5"/>
      <c r="F488" s="5"/>
      <c r="G488" s="5"/>
      <c r="H488" s="5"/>
      <c r="I488" s="7"/>
      <c r="J488" s="5"/>
      <c r="K488" s="10">
        <f>IF(I488="","",IF(J488="HP",ROUND(I488*0.7457,2),IF(J488="ch",ROUND(I488*0.7355,2),I488)))</f>
      </c>
      <c r="L488" s="5"/>
      <c r="M488" s="7"/>
      <c r="N488" s="5"/>
      <c r="O488" s="6"/>
      <c r="P488" s="9">
        <f>IF(OR(O488="",N488=""),"",2*INT(60*N488/O488))</f>
      </c>
      <c r="Q488" s="5"/>
      <c r="R488" s="5"/>
      <c r="S488" s="5"/>
      <c r="T488" s="5"/>
      <c r="U488" s="5"/>
      <c r="V488" s="5"/>
      <c r="W488" s="7"/>
      <c r="X488" s="5"/>
      <c r="Y488" s="5"/>
      <c r="Z488" s="5"/>
      <c r="AA488" s="5"/>
      <c r="AB488" s="7"/>
      <c r="AC488" s="9">
        <f>IF(OR(AB488="",M488=""),"",IF(AB488&gt;M488*1.25,"Au-delà de 125 % In",IF(AB488&lt;M488*0.9,"En dessous de In","OK")))</f>
      </c>
      <c r="AD488" s="5"/>
      <c r="AE488" s="5"/>
      <c r="AF488" s="8"/>
      <c r="AG488" s="8"/>
      <c r="AH488" s="6"/>
      <c r="AI488" s="11">
        <f>IF(OR(AG488="",AH488=""),"",EDATE(AG488,AH488))</f>
      </c>
      <c r="AJ488" s="9">
        <f>IF(AI488="","",IF(AI488&lt;TODAY(),"En retard",IF(AI488-TODAY()&lt;=30,"Dans les 30 jours","OK")))</f>
      </c>
      <c r="AK488" s="5"/>
    </row>
    <row r="489">
      <c r="A489" s="5"/>
      <c r="B489" s="5"/>
      <c r="C489" s="5"/>
      <c r="D489" s="5"/>
      <c r="E489" s="5"/>
      <c r="F489" s="5"/>
      <c r="G489" s="5"/>
      <c r="H489" s="5"/>
      <c r="I489" s="7"/>
      <c r="J489" s="5"/>
      <c r="K489" s="10">
        <f>IF(I489="","",IF(J489="HP",ROUND(I489*0.7457,2),IF(J489="ch",ROUND(I489*0.7355,2),I489)))</f>
      </c>
      <c r="L489" s="5"/>
      <c r="M489" s="7"/>
      <c r="N489" s="5"/>
      <c r="O489" s="6"/>
      <c r="P489" s="9">
        <f>IF(OR(O489="",N489=""),"",2*INT(60*N489/O489))</f>
      </c>
      <c r="Q489" s="5"/>
      <c r="R489" s="5"/>
      <c r="S489" s="5"/>
      <c r="T489" s="5"/>
      <c r="U489" s="5"/>
      <c r="V489" s="5"/>
      <c r="W489" s="7"/>
      <c r="X489" s="5"/>
      <c r="Y489" s="5"/>
      <c r="Z489" s="5"/>
      <c r="AA489" s="5"/>
      <c r="AB489" s="7"/>
      <c r="AC489" s="9">
        <f>IF(OR(AB489="",M489=""),"",IF(AB489&gt;M489*1.25,"Au-delà de 125 % In",IF(AB489&lt;M489*0.9,"En dessous de In","OK")))</f>
      </c>
      <c r="AD489" s="5"/>
      <c r="AE489" s="5"/>
      <c r="AF489" s="8"/>
      <c r="AG489" s="8"/>
      <c r="AH489" s="6"/>
      <c r="AI489" s="11">
        <f>IF(OR(AG489="",AH489=""),"",EDATE(AG489,AH489))</f>
      </c>
      <c r="AJ489" s="9">
        <f>IF(AI489="","",IF(AI489&lt;TODAY(),"En retard",IF(AI489-TODAY()&lt;=30,"Dans les 30 jours","OK")))</f>
      </c>
      <c r="AK489" s="5"/>
    </row>
    <row r="490">
      <c r="A490" s="5"/>
      <c r="B490" s="5"/>
      <c r="C490" s="5"/>
      <c r="D490" s="5"/>
      <c r="E490" s="5"/>
      <c r="F490" s="5"/>
      <c r="G490" s="5"/>
      <c r="H490" s="5"/>
      <c r="I490" s="7"/>
      <c r="J490" s="5"/>
      <c r="K490" s="10">
        <f>IF(I490="","",IF(J490="HP",ROUND(I490*0.7457,2),IF(J490="ch",ROUND(I490*0.7355,2),I490)))</f>
      </c>
      <c r="L490" s="5"/>
      <c r="M490" s="7"/>
      <c r="N490" s="5"/>
      <c r="O490" s="6"/>
      <c r="P490" s="9">
        <f>IF(OR(O490="",N490=""),"",2*INT(60*N490/O490))</f>
      </c>
      <c r="Q490" s="5"/>
      <c r="R490" s="5"/>
      <c r="S490" s="5"/>
      <c r="T490" s="5"/>
      <c r="U490" s="5"/>
      <c r="V490" s="5"/>
      <c r="W490" s="7"/>
      <c r="X490" s="5"/>
      <c r="Y490" s="5"/>
      <c r="Z490" s="5"/>
      <c r="AA490" s="5"/>
      <c r="AB490" s="7"/>
      <c r="AC490" s="9">
        <f>IF(OR(AB490="",M490=""),"",IF(AB490&gt;M490*1.25,"Au-delà de 125 % In",IF(AB490&lt;M490*0.9,"En dessous de In","OK")))</f>
      </c>
      <c r="AD490" s="5"/>
      <c r="AE490" s="5"/>
      <c r="AF490" s="8"/>
      <c r="AG490" s="8"/>
      <c r="AH490" s="6"/>
      <c r="AI490" s="11">
        <f>IF(OR(AG490="",AH490=""),"",EDATE(AG490,AH490))</f>
      </c>
      <c r="AJ490" s="9">
        <f>IF(AI490="","",IF(AI490&lt;TODAY(),"En retard",IF(AI490-TODAY()&lt;=30,"Dans les 30 jours","OK")))</f>
      </c>
      <c r="AK490" s="5"/>
    </row>
    <row r="491">
      <c r="A491" s="5"/>
      <c r="B491" s="5"/>
      <c r="C491" s="5"/>
      <c r="D491" s="5"/>
      <c r="E491" s="5"/>
      <c r="F491" s="5"/>
      <c r="G491" s="5"/>
      <c r="H491" s="5"/>
      <c r="I491" s="7"/>
      <c r="J491" s="5"/>
      <c r="K491" s="10">
        <f>IF(I491="","",IF(J491="HP",ROUND(I491*0.7457,2),IF(J491="ch",ROUND(I491*0.7355,2),I491)))</f>
      </c>
      <c r="L491" s="5"/>
      <c r="M491" s="7"/>
      <c r="N491" s="5"/>
      <c r="O491" s="6"/>
      <c r="P491" s="9">
        <f>IF(OR(O491="",N491=""),"",2*INT(60*N491/O491))</f>
      </c>
      <c r="Q491" s="5"/>
      <c r="R491" s="5"/>
      <c r="S491" s="5"/>
      <c r="T491" s="5"/>
      <c r="U491" s="5"/>
      <c r="V491" s="5"/>
      <c r="W491" s="7"/>
      <c r="X491" s="5"/>
      <c r="Y491" s="5"/>
      <c r="Z491" s="5"/>
      <c r="AA491" s="5"/>
      <c r="AB491" s="7"/>
      <c r="AC491" s="9">
        <f>IF(OR(AB491="",M491=""),"",IF(AB491&gt;M491*1.25,"Au-delà de 125 % In",IF(AB491&lt;M491*0.9,"En dessous de In","OK")))</f>
      </c>
      <c r="AD491" s="5"/>
      <c r="AE491" s="5"/>
      <c r="AF491" s="8"/>
      <c r="AG491" s="8"/>
      <c r="AH491" s="6"/>
      <c r="AI491" s="11">
        <f>IF(OR(AG491="",AH491=""),"",EDATE(AG491,AH491))</f>
      </c>
      <c r="AJ491" s="9">
        <f>IF(AI491="","",IF(AI491&lt;TODAY(),"En retard",IF(AI491-TODAY()&lt;=30,"Dans les 30 jours","OK")))</f>
      </c>
      <c r="AK491" s="5"/>
    </row>
    <row r="492">
      <c r="A492" s="5"/>
      <c r="B492" s="5"/>
      <c r="C492" s="5"/>
      <c r="D492" s="5"/>
      <c r="E492" s="5"/>
      <c r="F492" s="5"/>
      <c r="G492" s="5"/>
      <c r="H492" s="5"/>
      <c r="I492" s="7"/>
      <c r="J492" s="5"/>
      <c r="K492" s="10">
        <f>IF(I492="","",IF(J492="HP",ROUND(I492*0.7457,2),IF(J492="ch",ROUND(I492*0.7355,2),I492)))</f>
      </c>
      <c r="L492" s="5"/>
      <c r="M492" s="7"/>
      <c r="N492" s="5"/>
      <c r="O492" s="6"/>
      <c r="P492" s="9">
        <f>IF(OR(O492="",N492=""),"",2*INT(60*N492/O492))</f>
      </c>
      <c r="Q492" s="5"/>
      <c r="R492" s="5"/>
      <c r="S492" s="5"/>
      <c r="T492" s="5"/>
      <c r="U492" s="5"/>
      <c r="V492" s="5"/>
      <c r="W492" s="7"/>
      <c r="X492" s="5"/>
      <c r="Y492" s="5"/>
      <c r="Z492" s="5"/>
      <c r="AA492" s="5"/>
      <c r="AB492" s="7"/>
      <c r="AC492" s="9">
        <f>IF(OR(AB492="",M492=""),"",IF(AB492&gt;M492*1.25,"Au-delà de 125 % In",IF(AB492&lt;M492*0.9,"En dessous de In","OK")))</f>
      </c>
      <c r="AD492" s="5"/>
      <c r="AE492" s="5"/>
      <c r="AF492" s="8"/>
      <c r="AG492" s="8"/>
      <c r="AH492" s="6"/>
      <c r="AI492" s="11">
        <f>IF(OR(AG492="",AH492=""),"",EDATE(AG492,AH492))</f>
      </c>
      <c r="AJ492" s="9">
        <f>IF(AI492="","",IF(AI492&lt;TODAY(),"En retard",IF(AI492-TODAY()&lt;=30,"Dans les 30 jours","OK")))</f>
      </c>
      <c r="AK492" s="5"/>
    </row>
    <row r="493">
      <c r="A493" s="5"/>
      <c r="B493" s="5"/>
      <c r="C493" s="5"/>
      <c r="D493" s="5"/>
      <c r="E493" s="5"/>
      <c r="F493" s="5"/>
      <c r="G493" s="5"/>
      <c r="H493" s="5"/>
      <c r="I493" s="7"/>
      <c r="J493" s="5"/>
      <c r="K493" s="10">
        <f>IF(I493="","",IF(J493="HP",ROUND(I493*0.7457,2),IF(J493="ch",ROUND(I493*0.7355,2),I493)))</f>
      </c>
      <c r="L493" s="5"/>
      <c r="M493" s="7"/>
      <c r="N493" s="5"/>
      <c r="O493" s="6"/>
      <c r="P493" s="9">
        <f>IF(OR(O493="",N493=""),"",2*INT(60*N493/O493))</f>
      </c>
      <c r="Q493" s="5"/>
      <c r="R493" s="5"/>
      <c r="S493" s="5"/>
      <c r="T493" s="5"/>
      <c r="U493" s="5"/>
      <c r="V493" s="5"/>
      <c r="W493" s="7"/>
      <c r="X493" s="5"/>
      <c r="Y493" s="5"/>
      <c r="Z493" s="5"/>
      <c r="AA493" s="5"/>
      <c r="AB493" s="7"/>
      <c r="AC493" s="9">
        <f>IF(OR(AB493="",M493=""),"",IF(AB493&gt;M493*1.25,"Au-delà de 125 % In",IF(AB493&lt;M493*0.9,"En dessous de In","OK")))</f>
      </c>
      <c r="AD493" s="5"/>
      <c r="AE493" s="5"/>
      <c r="AF493" s="8"/>
      <c r="AG493" s="8"/>
      <c r="AH493" s="6"/>
      <c r="AI493" s="11">
        <f>IF(OR(AG493="",AH493=""),"",EDATE(AG493,AH493))</f>
      </c>
      <c r="AJ493" s="9">
        <f>IF(AI493="","",IF(AI493&lt;TODAY(),"En retard",IF(AI493-TODAY()&lt;=30,"Dans les 30 jours","OK")))</f>
      </c>
      <c r="AK493" s="5"/>
    </row>
    <row r="494">
      <c r="A494" s="5"/>
      <c r="B494" s="5"/>
      <c r="C494" s="5"/>
      <c r="D494" s="5"/>
      <c r="E494" s="5"/>
      <c r="F494" s="5"/>
      <c r="G494" s="5"/>
      <c r="H494" s="5"/>
      <c r="I494" s="7"/>
      <c r="J494" s="5"/>
      <c r="K494" s="10">
        <f>IF(I494="","",IF(J494="HP",ROUND(I494*0.7457,2),IF(J494="ch",ROUND(I494*0.7355,2),I494)))</f>
      </c>
      <c r="L494" s="5"/>
      <c r="M494" s="7"/>
      <c r="N494" s="5"/>
      <c r="O494" s="6"/>
      <c r="P494" s="9">
        <f>IF(OR(O494="",N494=""),"",2*INT(60*N494/O494))</f>
      </c>
      <c r="Q494" s="5"/>
      <c r="R494" s="5"/>
      <c r="S494" s="5"/>
      <c r="T494" s="5"/>
      <c r="U494" s="5"/>
      <c r="V494" s="5"/>
      <c r="W494" s="7"/>
      <c r="X494" s="5"/>
      <c r="Y494" s="5"/>
      <c r="Z494" s="5"/>
      <c r="AA494" s="5"/>
      <c r="AB494" s="7"/>
      <c r="AC494" s="9">
        <f>IF(OR(AB494="",M494=""),"",IF(AB494&gt;M494*1.25,"Au-delà de 125 % In",IF(AB494&lt;M494*0.9,"En dessous de In","OK")))</f>
      </c>
      <c r="AD494" s="5"/>
      <c r="AE494" s="5"/>
      <c r="AF494" s="8"/>
      <c r="AG494" s="8"/>
      <c r="AH494" s="6"/>
      <c r="AI494" s="11">
        <f>IF(OR(AG494="",AH494=""),"",EDATE(AG494,AH494))</f>
      </c>
      <c r="AJ494" s="9">
        <f>IF(AI494="","",IF(AI494&lt;TODAY(),"En retard",IF(AI494-TODAY()&lt;=30,"Dans les 30 jours","OK")))</f>
      </c>
      <c r="AK494" s="5"/>
    </row>
    <row r="495">
      <c r="A495" s="5"/>
      <c r="B495" s="5"/>
      <c r="C495" s="5"/>
      <c r="D495" s="5"/>
      <c r="E495" s="5"/>
      <c r="F495" s="5"/>
      <c r="G495" s="5"/>
      <c r="H495" s="5"/>
      <c r="I495" s="7"/>
      <c r="J495" s="5"/>
      <c r="K495" s="10">
        <f>IF(I495="","",IF(J495="HP",ROUND(I495*0.7457,2),IF(J495="ch",ROUND(I495*0.7355,2),I495)))</f>
      </c>
      <c r="L495" s="5"/>
      <c r="M495" s="7"/>
      <c r="N495" s="5"/>
      <c r="O495" s="6"/>
      <c r="P495" s="9">
        <f>IF(OR(O495="",N495=""),"",2*INT(60*N495/O495))</f>
      </c>
      <c r="Q495" s="5"/>
      <c r="R495" s="5"/>
      <c r="S495" s="5"/>
      <c r="T495" s="5"/>
      <c r="U495" s="5"/>
      <c r="V495" s="5"/>
      <c r="W495" s="7"/>
      <c r="X495" s="5"/>
      <c r="Y495" s="5"/>
      <c r="Z495" s="5"/>
      <c r="AA495" s="5"/>
      <c r="AB495" s="7"/>
      <c r="AC495" s="9">
        <f>IF(OR(AB495="",M495=""),"",IF(AB495&gt;M495*1.25,"Au-delà de 125 % In",IF(AB495&lt;M495*0.9,"En dessous de In","OK")))</f>
      </c>
      <c r="AD495" s="5"/>
      <c r="AE495" s="5"/>
      <c r="AF495" s="8"/>
      <c r="AG495" s="8"/>
      <c r="AH495" s="6"/>
      <c r="AI495" s="11">
        <f>IF(OR(AG495="",AH495=""),"",EDATE(AG495,AH495))</f>
      </c>
      <c r="AJ495" s="9">
        <f>IF(AI495="","",IF(AI495&lt;TODAY(),"En retard",IF(AI495-TODAY()&lt;=30,"Dans les 30 jours","OK")))</f>
      </c>
      <c r="AK495" s="5"/>
    </row>
    <row r="496">
      <c r="A496" s="5"/>
      <c r="B496" s="5"/>
      <c r="C496" s="5"/>
      <c r="D496" s="5"/>
      <c r="E496" s="5"/>
      <c r="F496" s="5"/>
      <c r="G496" s="5"/>
      <c r="H496" s="5"/>
      <c r="I496" s="7"/>
      <c r="J496" s="5"/>
      <c r="K496" s="10">
        <f>IF(I496="","",IF(J496="HP",ROUND(I496*0.7457,2),IF(J496="ch",ROUND(I496*0.7355,2),I496)))</f>
      </c>
      <c r="L496" s="5"/>
      <c r="M496" s="7"/>
      <c r="N496" s="5"/>
      <c r="O496" s="6"/>
      <c r="P496" s="9">
        <f>IF(OR(O496="",N496=""),"",2*INT(60*N496/O496))</f>
      </c>
      <c r="Q496" s="5"/>
      <c r="R496" s="5"/>
      <c r="S496" s="5"/>
      <c r="T496" s="5"/>
      <c r="U496" s="5"/>
      <c r="V496" s="5"/>
      <c r="W496" s="7"/>
      <c r="X496" s="5"/>
      <c r="Y496" s="5"/>
      <c r="Z496" s="5"/>
      <c r="AA496" s="5"/>
      <c r="AB496" s="7"/>
      <c r="AC496" s="9">
        <f>IF(OR(AB496="",M496=""),"",IF(AB496&gt;M496*1.25,"Au-delà de 125 % In",IF(AB496&lt;M496*0.9,"En dessous de In","OK")))</f>
      </c>
      <c r="AD496" s="5"/>
      <c r="AE496" s="5"/>
      <c r="AF496" s="8"/>
      <c r="AG496" s="8"/>
      <c r="AH496" s="6"/>
      <c r="AI496" s="11">
        <f>IF(OR(AG496="",AH496=""),"",EDATE(AG496,AH496))</f>
      </c>
      <c r="AJ496" s="9">
        <f>IF(AI496="","",IF(AI496&lt;TODAY(),"En retard",IF(AI496-TODAY()&lt;=30,"Dans les 30 jours","OK")))</f>
      </c>
      <c r="AK496" s="5"/>
    </row>
    <row r="497">
      <c r="A497" s="5"/>
      <c r="B497" s="5"/>
      <c r="C497" s="5"/>
      <c r="D497" s="5"/>
      <c r="E497" s="5"/>
      <c r="F497" s="5"/>
      <c r="G497" s="5"/>
      <c r="H497" s="5"/>
      <c r="I497" s="7"/>
      <c r="J497" s="5"/>
      <c r="K497" s="10">
        <f>IF(I497="","",IF(J497="HP",ROUND(I497*0.7457,2),IF(J497="ch",ROUND(I497*0.7355,2),I497)))</f>
      </c>
      <c r="L497" s="5"/>
      <c r="M497" s="7"/>
      <c r="N497" s="5"/>
      <c r="O497" s="6"/>
      <c r="P497" s="9">
        <f>IF(OR(O497="",N497=""),"",2*INT(60*N497/O497))</f>
      </c>
      <c r="Q497" s="5"/>
      <c r="R497" s="5"/>
      <c r="S497" s="5"/>
      <c r="T497" s="5"/>
      <c r="U497" s="5"/>
      <c r="V497" s="5"/>
      <c r="W497" s="7"/>
      <c r="X497" s="5"/>
      <c r="Y497" s="5"/>
      <c r="Z497" s="5"/>
      <c r="AA497" s="5"/>
      <c r="AB497" s="7"/>
      <c r="AC497" s="9">
        <f>IF(OR(AB497="",M497=""),"",IF(AB497&gt;M497*1.25,"Au-delà de 125 % In",IF(AB497&lt;M497*0.9,"En dessous de In","OK")))</f>
      </c>
      <c r="AD497" s="5"/>
      <c r="AE497" s="5"/>
      <c r="AF497" s="8"/>
      <c r="AG497" s="8"/>
      <c r="AH497" s="6"/>
      <c r="AI497" s="11">
        <f>IF(OR(AG497="",AH497=""),"",EDATE(AG497,AH497))</f>
      </c>
      <c r="AJ497" s="9">
        <f>IF(AI497="","",IF(AI497&lt;TODAY(),"En retard",IF(AI497-TODAY()&lt;=30,"Dans les 30 jours","OK")))</f>
      </c>
      <c r="AK497" s="5"/>
    </row>
    <row r="498">
      <c r="A498" s="5"/>
      <c r="B498" s="5"/>
      <c r="C498" s="5"/>
      <c r="D498" s="5"/>
      <c r="E498" s="5"/>
      <c r="F498" s="5"/>
      <c r="G498" s="5"/>
      <c r="H498" s="5"/>
      <c r="I498" s="7"/>
      <c r="J498" s="5"/>
      <c r="K498" s="10">
        <f>IF(I498="","",IF(J498="HP",ROUND(I498*0.7457,2),IF(J498="ch",ROUND(I498*0.7355,2),I498)))</f>
      </c>
      <c r="L498" s="5"/>
      <c r="M498" s="7"/>
      <c r="N498" s="5"/>
      <c r="O498" s="6"/>
      <c r="P498" s="9">
        <f>IF(OR(O498="",N498=""),"",2*INT(60*N498/O498))</f>
      </c>
      <c r="Q498" s="5"/>
      <c r="R498" s="5"/>
      <c r="S498" s="5"/>
      <c r="T498" s="5"/>
      <c r="U498" s="5"/>
      <c r="V498" s="5"/>
      <c r="W498" s="7"/>
      <c r="X498" s="5"/>
      <c r="Y498" s="5"/>
      <c r="Z498" s="5"/>
      <c r="AA498" s="5"/>
      <c r="AB498" s="7"/>
      <c r="AC498" s="9">
        <f>IF(OR(AB498="",M498=""),"",IF(AB498&gt;M498*1.25,"Au-delà de 125 % In",IF(AB498&lt;M498*0.9,"En dessous de In","OK")))</f>
      </c>
      <c r="AD498" s="5"/>
      <c r="AE498" s="5"/>
      <c r="AF498" s="8"/>
      <c r="AG498" s="8"/>
      <c r="AH498" s="6"/>
      <c r="AI498" s="11">
        <f>IF(OR(AG498="",AH498=""),"",EDATE(AG498,AH498))</f>
      </c>
      <c r="AJ498" s="9">
        <f>IF(AI498="","",IF(AI498&lt;TODAY(),"En retard",IF(AI498-TODAY()&lt;=30,"Dans les 30 jours","OK")))</f>
      </c>
      <c r="AK498" s="5"/>
    </row>
    <row r="499">
      <c r="A499" s="5"/>
      <c r="B499" s="5"/>
      <c r="C499" s="5"/>
      <c r="D499" s="5"/>
      <c r="E499" s="5"/>
      <c r="F499" s="5"/>
      <c r="G499" s="5"/>
      <c r="H499" s="5"/>
      <c r="I499" s="7"/>
      <c r="J499" s="5"/>
      <c r="K499" s="10">
        <f>IF(I499="","",IF(J499="HP",ROUND(I499*0.7457,2),IF(J499="ch",ROUND(I499*0.7355,2),I499)))</f>
      </c>
      <c r="L499" s="5"/>
      <c r="M499" s="7"/>
      <c r="N499" s="5"/>
      <c r="O499" s="6"/>
      <c r="P499" s="9">
        <f>IF(OR(O499="",N499=""),"",2*INT(60*N499/O499))</f>
      </c>
      <c r="Q499" s="5"/>
      <c r="R499" s="5"/>
      <c r="S499" s="5"/>
      <c r="T499" s="5"/>
      <c r="U499" s="5"/>
      <c r="V499" s="5"/>
      <c r="W499" s="7"/>
      <c r="X499" s="5"/>
      <c r="Y499" s="5"/>
      <c r="Z499" s="5"/>
      <c r="AA499" s="5"/>
      <c r="AB499" s="7"/>
      <c r="AC499" s="9">
        <f>IF(OR(AB499="",M499=""),"",IF(AB499&gt;M499*1.25,"Au-delà de 125 % In",IF(AB499&lt;M499*0.9,"En dessous de In","OK")))</f>
      </c>
      <c r="AD499" s="5"/>
      <c r="AE499" s="5"/>
      <c r="AF499" s="8"/>
      <c r="AG499" s="8"/>
      <c r="AH499" s="6"/>
      <c r="AI499" s="11">
        <f>IF(OR(AG499="",AH499=""),"",EDATE(AG499,AH499))</f>
      </c>
      <c r="AJ499" s="9">
        <f>IF(AI499="","",IF(AI499&lt;TODAY(),"En retard",IF(AI499-TODAY()&lt;=30,"Dans les 30 jours","OK")))</f>
      </c>
      <c r="AK499" s="5"/>
    </row>
    <row r="500">
      <c r="A500" s="5"/>
      <c r="B500" s="5"/>
      <c r="C500" s="5"/>
      <c r="D500" s="5"/>
      <c r="E500" s="5"/>
      <c r="F500" s="5"/>
      <c r="G500" s="5"/>
      <c r="H500" s="5"/>
      <c r="I500" s="7"/>
      <c r="J500" s="5"/>
      <c r="K500" s="10">
        <f>IF(I500="","",IF(J500="HP",ROUND(I500*0.7457,2),IF(J500="ch",ROUND(I500*0.7355,2),I500)))</f>
      </c>
      <c r="L500" s="5"/>
      <c r="M500" s="7"/>
      <c r="N500" s="5"/>
      <c r="O500" s="6"/>
      <c r="P500" s="9">
        <f>IF(OR(O500="",N500=""),"",2*INT(60*N500/O500))</f>
      </c>
      <c r="Q500" s="5"/>
      <c r="R500" s="5"/>
      <c r="S500" s="5"/>
      <c r="T500" s="5"/>
      <c r="U500" s="5"/>
      <c r="V500" s="5"/>
      <c r="W500" s="7"/>
      <c r="X500" s="5"/>
      <c r="Y500" s="5"/>
      <c r="Z500" s="5"/>
      <c r="AA500" s="5"/>
      <c r="AB500" s="7"/>
      <c r="AC500" s="9">
        <f>IF(OR(AB500="",M500=""),"",IF(AB500&gt;M500*1.25,"Au-delà de 125 % In",IF(AB500&lt;M500*0.9,"En dessous de In","OK")))</f>
      </c>
      <c r="AD500" s="5"/>
      <c r="AE500" s="5"/>
      <c r="AF500" s="8"/>
      <c r="AG500" s="8"/>
      <c r="AH500" s="6"/>
      <c r="AI500" s="11">
        <f>IF(OR(AG500="",AH500=""),"",EDATE(AG500,AH500))</f>
      </c>
      <c r="AJ500" s="9">
        <f>IF(AI500="","",IF(AI500&lt;TODAY(),"En retard",IF(AI500-TODAY()&lt;=30,"Dans les 30 jours","OK")))</f>
      </c>
      <c r="AK500" s="5"/>
    </row>
    <row r="501">
      <c r="A501" s="5"/>
      <c r="B501" s="5"/>
      <c r="C501" s="5"/>
      <c r="D501" s="5"/>
      <c r="E501" s="5"/>
      <c r="F501" s="5"/>
      <c r="G501" s="5"/>
      <c r="H501" s="5"/>
      <c r="I501" s="7"/>
      <c r="J501" s="5"/>
      <c r="K501" s="10">
        <f>IF(I501="","",IF(J501="HP",ROUND(I501*0.7457,2),IF(J501="ch",ROUND(I501*0.7355,2),I501)))</f>
      </c>
      <c r="L501" s="5"/>
      <c r="M501" s="7"/>
      <c r="N501" s="5"/>
      <c r="O501" s="6"/>
      <c r="P501" s="9">
        <f>IF(OR(O501="",N501=""),"",2*INT(60*N501/O501))</f>
      </c>
      <c r="Q501" s="5"/>
      <c r="R501" s="5"/>
      <c r="S501" s="5"/>
      <c r="T501" s="5"/>
      <c r="U501" s="5"/>
      <c r="V501" s="5"/>
      <c r="W501" s="7"/>
      <c r="X501" s="5"/>
      <c r="Y501" s="5"/>
      <c r="Z501" s="5"/>
      <c r="AA501" s="5"/>
      <c r="AB501" s="7"/>
      <c r="AC501" s="9">
        <f>IF(OR(AB501="",M501=""),"",IF(AB501&gt;M501*1.25,"Au-delà de 125 % In",IF(AB501&lt;M501*0.9,"En dessous de In","OK")))</f>
      </c>
      <c r="AD501" s="5"/>
      <c r="AE501" s="5"/>
      <c r="AF501" s="8"/>
      <c r="AG501" s="8"/>
      <c r="AH501" s="6"/>
      <c r="AI501" s="11">
        <f>IF(OR(AG501="",AH501=""),"",EDATE(AG501,AH501))</f>
      </c>
      <c r="AJ501" s="9">
        <f>IF(AI501="","",IF(AI501&lt;TODAY(),"En retard",IF(AI501-TODAY()&lt;=30,"Dans les 30 jours","OK")))</f>
      </c>
      <c r="AK501" s="5"/>
    </row>
    <row r="502">
      <c r="A502" s="5"/>
      <c r="B502" s="5"/>
      <c r="C502" s="5"/>
      <c r="D502" s="5"/>
      <c r="E502" s="5"/>
      <c r="F502" s="5"/>
      <c r="G502" s="5"/>
      <c r="H502" s="5"/>
      <c r="I502" s="7"/>
      <c r="J502" s="5"/>
      <c r="K502" s="10">
        <f>IF(I502="","",IF(J502="HP",ROUND(I502*0.7457,2),IF(J502="ch",ROUND(I502*0.7355,2),I502)))</f>
      </c>
      <c r="L502" s="5"/>
      <c r="M502" s="7"/>
      <c r="N502" s="5"/>
      <c r="O502" s="6"/>
      <c r="P502" s="9">
        <f>IF(OR(O502="",N502=""),"",2*INT(60*N502/O502))</f>
      </c>
      <c r="Q502" s="5"/>
      <c r="R502" s="5"/>
      <c r="S502" s="5"/>
      <c r="T502" s="5"/>
      <c r="U502" s="5"/>
      <c r="V502" s="5"/>
      <c r="W502" s="7"/>
      <c r="X502" s="5"/>
      <c r="Y502" s="5"/>
      <c r="Z502" s="5"/>
      <c r="AA502" s="5"/>
      <c r="AB502" s="7"/>
      <c r="AC502" s="9">
        <f>IF(OR(AB502="",M502=""),"",IF(AB502&gt;M502*1.25,"Au-delà de 125 % In",IF(AB502&lt;M502*0.9,"En dessous de In","OK")))</f>
      </c>
      <c r="AD502" s="5"/>
      <c r="AE502" s="5"/>
      <c r="AF502" s="8"/>
      <c r="AG502" s="8"/>
      <c r="AH502" s="6"/>
      <c r="AI502" s="11">
        <f>IF(OR(AG502="",AH502=""),"",EDATE(AG502,AH502))</f>
      </c>
      <c r="AJ502" s="9">
        <f>IF(AI502="","",IF(AI502&lt;TODAY(),"En retard",IF(AI502-TODAY()&lt;=30,"Dans les 30 jours","OK")))</f>
      </c>
      <c r="AK502" s="5"/>
    </row>
    <row r="503">
      <c r="A503" s="5"/>
      <c r="B503" s="5"/>
      <c r="C503" s="5"/>
      <c r="D503" s="5"/>
      <c r="E503" s="5"/>
      <c r="F503" s="5"/>
      <c r="G503" s="5"/>
      <c r="H503" s="5"/>
      <c r="I503" s="7"/>
      <c r="J503" s="5"/>
      <c r="K503" s="10">
        <f>IF(I503="","",IF(J503="HP",ROUND(I503*0.7457,2),IF(J503="ch",ROUND(I503*0.7355,2),I503)))</f>
      </c>
      <c r="L503" s="5"/>
      <c r="M503" s="7"/>
      <c r="N503" s="5"/>
      <c r="O503" s="6"/>
      <c r="P503" s="9">
        <f>IF(OR(O503="",N503=""),"",2*INT(60*N503/O503))</f>
      </c>
      <c r="Q503" s="5"/>
      <c r="R503" s="5"/>
      <c r="S503" s="5"/>
      <c r="T503" s="5"/>
      <c r="U503" s="5"/>
      <c r="V503" s="5"/>
      <c r="W503" s="7"/>
      <c r="X503" s="5"/>
      <c r="Y503" s="5"/>
      <c r="Z503" s="5"/>
      <c r="AA503" s="5"/>
      <c r="AB503" s="7"/>
      <c r="AC503" s="9">
        <f>IF(OR(AB503="",M503=""),"",IF(AB503&gt;M503*1.25,"Au-delà de 125 % In",IF(AB503&lt;M503*0.9,"En dessous de In","OK")))</f>
      </c>
      <c r="AD503" s="5"/>
      <c r="AE503" s="5"/>
      <c r="AF503" s="8"/>
      <c r="AG503" s="8"/>
      <c r="AH503" s="6"/>
      <c r="AI503" s="11">
        <f>IF(OR(AG503="",AH503=""),"",EDATE(AG503,AH503))</f>
      </c>
      <c r="AJ503" s="9">
        <f>IF(AI503="","",IF(AI503&lt;TODAY(),"En retard",IF(AI503-TODAY()&lt;=30,"Dans les 30 jours","OK")))</f>
      </c>
      <c r="AK503" s="5"/>
    </row>
    <row r="504">
      <c r="A504" s="5"/>
      <c r="B504" s="5"/>
      <c r="C504" s="5"/>
      <c r="D504" s="5"/>
      <c r="E504" s="5"/>
      <c r="F504" s="5"/>
      <c r="G504" s="5"/>
      <c r="H504" s="5"/>
      <c r="I504" s="7"/>
      <c r="J504" s="5"/>
      <c r="K504" s="10">
        <f>IF(I504="","",IF(J504="HP",ROUND(I504*0.7457,2),IF(J504="ch",ROUND(I504*0.7355,2),I504)))</f>
      </c>
      <c r="L504" s="5"/>
      <c r="M504" s="7"/>
      <c r="N504" s="5"/>
      <c r="O504" s="6"/>
      <c r="P504" s="9">
        <f>IF(OR(O504="",N504=""),"",2*INT(60*N504/O504))</f>
      </c>
      <c r="Q504" s="5"/>
      <c r="R504" s="5"/>
      <c r="S504" s="5"/>
      <c r="T504" s="5"/>
      <c r="U504" s="5"/>
      <c r="V504" s="5"/>
      <c r="W504" s="7"/>
      <c r="X504" s="5"/>
      <c r="Y504" s="5"/>
      <c r="Z504" s="5"/>
      <c r="AA504" s="5"/>
      <c r="AB504" s="7"/>
      <c r="AC504" s="9">
        <f>IF(OR(AB504="",M504=""),"",IF(AB504&gt;M504*1.25,"Au-delà de 125 % In",IF(AB504&lt;M504*0.9,"En dessous de In","OK")))</f>
      </c>
      <c r="AD504" s="5"/>
      <c r="AE504" s="5"/>
      <c r="AF504" s="8"/>
      <c r="AG504" s="8"/>
      <c r="AH504" s="6"/>
      <c r="AI504" s="11">
        <f>IF(OR(AG504="",AH504=""),"",EDATE(AG504,AH504))</f>
      </c>
      <c r="AJ504" s="9">
        <f>IF(AI504="","",IF(AI504&lt;TODAY(),"En retard",IF(AI504-TODAY()&lt;=30,"Dans les 30 jours","OK")))</f>
      </c>
      <c r="AK504" s="5"/>
    </row>
  </sheetData>
  <autoFilter ref="A4:AK504"/>
  <mergeCells count="5">
    <mergeCell ref="A3:E3"/>
    <mergeCell ref="F3:W3"/>
    <mergeCell ref="X3:Z3"/>
    <mergeCell ref="AA3:AE3"/>
    <mergeCell ref="AF3:AK3"/>
  </mergeCells>
  <conditionalFormatting sqref="AJ5:AJ504">
    <cfRule type="containsText" dxfId="0" priority="1" operator="containsText" text="En retard">
      <formula>NOT(ISERROR(SEARCH("En retard",AJ5)))</formula>
    </cfRule>
    <cfRule type="containsText" dxfId="1" priority="2" operator="containsText" text="Dans les 30">
      <formula>NOT(ISERROR(SEARCH("Dans les 30",AJ5)))</formula>
    </cfRule>
  </conditionalFormatting>
  <conditionalFormatting sqref="AC5:AC504">
    <cfRule type="containsText" dxfId="0" priority="3" operator="containsText" text="Au-delà">
      <formula>NOT(ISERROR(SEARCH("Au-delà",AC5)))</formula>
    </cfRule>
    <cfRule type="containsText" dxfId="1" priority="4" operator="containsText" text="En dessous">
      <formula>NOT(ISERROR(SEARCH("En dessous",AC5)))</formula>
    </cfRule>
  </conditionalFormatting>
  <conditionalFormatting sqref="E5:E504">
    <cfRule type="containsText" dxfId="1" priority="5" operator="containsText" text="En réparation">
      <formula>NOT(ISERROR(SEARCH("En réparation",E5)))</formula>
    </cfRule>
  </conditionalFormatting>
  <conditionalFormatting sqref="D5:D504">
    <cfRule type="containsText" dxfId="2" priority="6" operator="containsText" text="A —">
      <formula>NOT(ISERROR(SEARCH("A —",D5)))</formula>
    </cfRule>
  </conditionalFormatting>
  <dataValidations count="15">
    <dataValidation type="list" allowBlank="1" showErrorMessage="0" sqref="D5:D504">
      <formula1>Listes!$A$2:$A$40</formula1>
    </dataValidation>
    <dataValidation type="list" allowBlank="1" showErrorMessage="0" sqref="E5:E504">
      <formula1>Listes!$B$2:$B$40</formula1>
    </dataValidation>
    <dataValidation type="list" allowBlank="1" showErrorMessage="0" sqref="J5:J504">
      <formula1>Listes!$C$2:$C$40</formula1>
    </dataValidation>
    <dataValidation type="list" allowBlank="1" showErrorMessage="0" sqref="N5:N504">
      <formula1>Listes!$D$2:$D$40</formula1>
    </dataValidation>
    <dataValidation type="list" allowBlank="1" showErrorMessage="0" sqref="R5:R504">
      <formula1>Listes!$E$2:$E$40</formula1>
    </dataValidation>
    <dataValidation type="list" allowBlank="1" showErrorMessage="0" sqref="S5:S504">
      <formula1>Listes!$F$2:$F$40</formula1>
    </dataValidation>
    <dataValidation type="list" allowBlank="1" showErrorMessage="0" sqref="T5:T504">
      <formula1>Listes!$G$2:$G$40</formula1>
    </dataValidation>
    <dataValidation type="list" allowBlank="1" showErrorMessage="0" sqref="U5:U504">
      <formula1>Listes!$H$2:$H$40</formula1>
    </dataValidation>
    <dataValidation type="list" allowBlank="1" showErrorMessage="0" sqref="V5:V504">
      <formula1>Listes!$I$2:$I$40</formula1>
    </dataValidation>
    <dataValidation type="list" allowBlank="1" showErrorMessage="0" sqref="AA5:AA504">
      <formula1>Listes!$J$2:$J$40</formula1>
    </dataValidation>
    <dataValidation type="decimal" operator="greaterThan" allowBlank="1" showErrorMessage="1" errorTitle="Nombre requis" error="Saisir un nombre supérieur à zéro." sqref="I5:I504">
      <formula1>0</formula1>
    </dataValidation>
    <dataValidation type="decimal" operator="greaterThan" allowBlank="1" showErrorMessage="1" errorTitle="Nombre requis" error="Saisir un nombre supérieur à zéro." sqref="M5:M504">
      <formula1>0</formula1>
    </dataValidation>
    <dataValidation type="decimal" operator="greaterThan" allowBlank="1" showErrorMessage="1" errorTitle="Nombre requis" error="Saisir un nombre supérieur à zéro." sqref="O5:O504">
      <formula1>0</formula1>
    </dataValidation>
    <dataValidation type="decimal" operator="greaterThan" allowBlank="1" showErrorMessage="1" errorTitle="Nombre requis" error="Saisir un nombre supérieur à zéro." sqref="AH5:AH504">
      <formula1>0</formula1>
    </dataValidation>
    <dataValidation type="decimal" operator="greaterThan" allowBlank="1" showErrorMessage="1" errorTitle="Nombre requis" error="Saisir un nombre supérieur à zéro." sqref="AB5:AB504">
      <formula1>0</formula1>
    </dataValidation>
  </dataValidations>
  <pageMargins left="0.4" right="0.4" top="0.5" bottom="0.5" header="0.3" footer="0.3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4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16" customWidth="1"/>
    <col min="2" max="2" width="12" customWidth="1"/>
    <col min="3" max="3" width="14" customWidth="1"/>
    <col min="4" max="4" width="22" customWidth="1"/>
    <col min="5" max="5" width="15" customWidth="1"/>
  </cols>
  <sheetData>
    <row r="1">
      <c r="A1" s="2" t="inlineStr">
        <is>
          <t xml:space="preserve">Roulements de rechange</t>
        </is>
      </c>
    </row>
    <row r="2">
      <c r="A2" s="3" t="inlineStr">
        <is>
          <t xml:space="preserve">Saisir les roulements en magasin. « Monté sur » compte les moteurs du registre qui ont ce roulement côté accouplement ou côté opposé.</t>
        </is>
      </c>
    </row>
    <row r="4">
      <c r="A4" s="1" t="inlineStr">
        <is>
          <t xml:space="preserve">Roulement</t>
        </is>
      </c>
      <c r="B4" s="1" t="inlineStr">
        <is>
          <t xml:space="preserve">En stock</t>
        </is>
      </c>
      <c r="C4" s="1" t="inlineStr">
        <is>
          <t xml:space="preserve">Stock minimum</t>
        </is>
      </c>
      <c r="D4" s="1" t="inlineStr">
        <is>
          <t xml:space="preserve">Monté sur (moteurs)</t>
        </is>
      </c>
      <c r="E4" s="1" t="inlineStr">
        <is>
          <t xml:space="preserve">À commander ?</t>
        </is>
      </c>
    </row>
    <row r="5">
      <c r="A5" s="5" t="inlineStr">
        <is>
          <t xml:space="preserve">6208-2Z/C3</t>
        </is>
      </c>
      <c r="B5" s="6">
        <v>2</v>
      </c>
      <c r="C5" s="6">
        <v>2</v>
      </c>
      <c r="D5" s="9">
        <f>IF(A5="","",COUNTIF(Registre!$X$5:$X$504,A5)+COUNTIF(Registre!$Y$5:$Y$504,A5))</f>
      </c>
      <c r="E5" s="9">
        <f>IF(OR(A5="",C5=""),"",IF(B5&lt;C5,"À commander","OK"))</f>
      </c>
    </row>
    <row r="6">
      <c r="A6" s="5" t="inlineStr">
        <is>
          <t xml:space="preserve">6311-C3</t>
        </is>
      </c>
      <c r="B6" s="6">
        <v>1</v>
      </c>
      <c r="C6" s="6">
        <v>1</v>
      </c>
      <c r="D6" s="9">
        <f>IF(A6="","",COUNTIF(Registre!$X$5:$X$504,A6)+COUNTIF(Registre!$Y$5:$Y$504,A6))</f>
      </c>
      <c r="E6" s="9">
        <f>IF(OR(A6="",C6=""),"",IF(B6&lt;C6,"À commander","OK"))</f>
      </c>
    </row>
    <row r="7">
      <c r="A7" s="5" t="inlineStr">
        <is>
          <t xml:space="preserve">6211-C3</t>
        </is>
      </c>
      <c r="B7" s="6">
        <v>0</v>
      </c>
      <c r="C7" s="6">
        <v>1</v>
      </c>
      <c r="D7" s="9">
        <f>IF(A7="","",COUNTIF(Registre!$X$5:$X$504,A7)+COUNTIF(Registre!$Y$5:$Y$504,A7))</f>
      </c>
      <c r="E7" s="9">
        <f>IF(OR(A7="",C7=""),"",IF(B7&lt;C7,"À commander","OK"))</f>
      </c>
    </row>
    <row r="8">
      <c r="A8" s="5" t="inlineStr">
        <is>
          <t xml:space="preserve">6306-2Z/C3</t>
        </is>
      </c>
      <c r="B8" s="6">
        <v>1</v>
      </c>
      <c r="C8" s="6">
        <v>1</v>
      </c>
      <c r="D8" s="9">
        <f>IF(A8="","",COUNTIF(Registre!$X$5:$X$504,A8)+COUNTIF(Registre!$Y$5:$Y$504,A8))</f>
      </c>
      <c r="E8" s="9">
        <f>IF(OR(A8="",C8=""),"",IF(B8&lt;C8,"À commander","OK"))</f>
      </c>
    </row>
    <row r="9">
      <c r="A9" s="5" t="inlineStr">
        <is>
          <t xml:space="preserve">6206-2Z/C3</t>
        </is>
      </c>
      <c r="B9" s="6">
        <v>1</v>
      </c>
      <c r="C9" s="6">
        <v>1</v>
      </c>
      <c r="D9" s="9">
        <f>IF(A9="","",COUNTIF(Registre!$X$5:$X$504,A9)+COUNTIF(Registre!$Y$5:$Y$504,A9))</f>
      </c>
      <c r="E9" s="9">
        <f>IF(OR(A9="",C9=""),"",IF(B9&lt;C9,"À commander","OK"))</f>
      </c>
    </row>
    <row r="10">
      <c r="A10" s="5"/>
      <c r="B10" s="6"/>
      <c r="C10" s="6"/>
      <c r="D10" s="9">
        <f>IF(A10="","",COUNTIF(Registre!$X$5:$X$504,A10)+COUNTIF(Registre!$Y$5:$Y$504,A10))</f>
      </c>
      <c r="E10" s="9">
        <f>IF(OR(A10="",C10=""),"",IF(B10&lt;C10,"À commander","OK"))</f>
      </c>
    </row>
    <row r="11">
      <c r="A11" s="5"/>
      <c r="B11" s="6"/>
      <c r="C11" s="6"/>
      <c r="D11" s="9">
        <f>IF(A11="","",COUNTIF(Registre!$X$5:$X$504,A11)+COUNTIF(Registre!$Y$5:$Y$504,A11))</f>
      </c>
      <c r="E11" s="9">
        <f>IF(OR(A11="",C11=""),"",IF(B11&lt;C11,"À commander","OK"))</f>
      </c>
    </row>
    <row r="12">
      <c r="A12" s="5"/>
      <c r="B12" s="6"/>
      <c r="C12" s="6"/>
      <c r="D12" s="9">
        <f>IF(A12="","",COUNTIF(Registre!$X$5:$X$504,A12)+COUNTIF(Registre!$Y$5:$Y$504,A12))</f>
      </c>
      <c r="E12" s="9">
        <f>IF(OR(A12="",C12=""),"",IF(B12&lt;C12,"À commander","OK"))</f>
      </c>
    </row>
    <row r="13">
      <c r="A13" s="5"/>
      <c r="B13" s="6"/>
      <c r="C13" s="6"/>
      <c r="D13" s="9">
        <f>IF(A13="","",COUNTIF(Registre!$X$5:$X$504,A13)+COUNTIF(Registre!$Y$5:$Y$504,A13))</f>
      </c>
      <c r="E13" s="9">
        <f>IF(OR(A13="",C13=""),"",IF(B13&lt;C13,"À commander","OK"))</f>
      </c>
    </row>
    <row r="14">
      <c r="A14" s="5"/>
      <c r="B14" s="6"/>
      <c r="C14" s="6"/>
      <c r="D14" s="9">
        <f>IF(A14="","",COUNTIF(Registre!$X$5:$X$504,A14)+COUNTIF(Registre!$Y$5:$Y$504,A14))</f>
      </c>
      <c r="E14" s="9">
        <f>IF(OR(A14="",C14=""),"",IF(B14&lt;C14,"À commander","OK"))</f>
      </c>
    </row>
    <row r="15">
      <c r="A15" s="5"/>
      <c r="B15" s="6"/>
      <c r="C15" s="6"/>
      <c r="D15" s="9">
        <f>IF(A15="","",COUNTIF(Registre!$X$5:$X$504,A15)+COUNTIF(Registre!$Y$5:$Y$504,A15))</f>
      </c>
      <c r="E15" s="9">
        <f>IF(OR(A15="",C15=""),"",IF(B15&lt;C15,"À commander","OK"))</f>
      </c>
    </row>
    <row r="16">
      <c r="A16" s="5"/>
      <c r="B16" s="6"/>
      <c r="C16" s="6"/>
      <c r="D16" s="9">
        <f>IF(A16="","",COUNTIF(Registre!$X$5:$X$504,A16)+COUNTIF(Registre!$Y$5:$Y$504,A16))</f>
      </c>
      <c r="E16" s="9">
        <f>IF(OR(A16="",C16=""),"",IF(B16&lt;C16,"À commander","OK"))</f>
      </c>
    </row>
    <row r="17">
      <c r="A17" s="5"/>
      <c r="B17" s="6"/>
      <c r="C17" s="6"/>
      <c r="D17" s="9">
        <f>IF(A17="","",COUNTIF(Registre!$X$5:$X$504,A17)+COUNTIF(Registre!$Y$5:$Y$504,A17))</f>
      </c>
      <c r="E17" s="9">
        <f>IF(OR(A17="",C17=""),"",IF(B17&lt;C17,"À commander","OK"))</f>
      </c>
    </row>
    <row r="18">
      <c r="A18" s="5"/>
      <c r="B18" s="6"/>
      <c r="C18" s="6"/>
      <c r="D18" s="9">
        <f>IF(A18="","",COUNTIF(Registre!$X$5:$X$504,A18)+COUNTIF(Registre!$Y$5:$Y$504,A18))</f>
      </c>
      <c r="E18" s="9">
        <f>IF(OR(A18="",C18=""),"",IF(B18&lt;C18,"À commander","OK"))</f>
      </c>
    </row>
    <row r="19">
      <c r="A19" s="5"/>
      <c r="B19" s="6"/>
      <c r="C19" s="6"/>
      <c r="D19" s="9">
        <f>IF(A19="","",COUNTIF(Registre!$X$5:$X$504,A19)+COUNTIF(Registre!$Y$5:$Y$504,A19))</f>
      </c>
      <c r="E19" s="9">
        <f>IF(OR(A19="",C19=""),"",IF(B19&lt;C19,"À commander","OK"))</f>
      </c>
    </row>
    <row r="20">
      <c r="A20" s="5"/>
      <c r="B20" s="6"/>
      <c r="C20" s="6"/>
      <c r="D20" s="9">
        <f>IF(A20="","",COUNTIF(Registre!$X$5:$X$504,A20)+COUNTIF(Registre!$Y$5:$Y$504,A20))</f>
      </c>
      <c r="E20" s="9">
        <f>IF(OR(A20="",C20=""),"",IF(B20&lt;C20,"À commander","OK"))</f>
      </c>
    </row>
    <row r="21">
      <c r="A21" s="5"/>
      <c r="B21" s="6"/>
      <c r="C21" s="6"/>
      <c r="D21" s="9">
        <f>IF(A21="","",COUNTIF(Registre!$X$5:$X$504,A21)+COUNTIF(Registre!$Y$5:$Y$504,A21))</f>
      </c>
      <c r="E21" s="9">
        <f>IF(OR(A21="",C21=""),"",IF(B21&lt;C21,"À commander","OK"))</f>
      </c>
    </row>
    <row r="22">
      <c r="A22" s="5"/>
      <c r="B22" s="6"/>
      <c r="C22" s="6"/>
      <c r="D22" s="9">
        <f>IF(A22="","",COUNTIF(Registre!$X$5:$X$504,A22)+COUNTIF(Registre!$Y$5:$Y$504,A22))</f>
      </c>
      <c r="E22" s="9">
        <f>IF(OR(A22="",C22=""),"",IF(B22&lt;C22,"À commander","OK"))</f>
      </c>
    </row>
    <row r="23">
      <c r="A23" s="5"/>
      <c r="B23" s="6"/>
      <c r="C23" s="6"/>
      <c r="D23" s="9">
        <f>IF(A23="","",COUNTIF(Registre!$X$5:$X$504,A23)+COUNTIF(Registre!$Y$5:$Y$504,A23))</f>
      </c>
      <c r="E23" s="9">
        <f>IF(OR(A23="",C23=""),"",IF(B23&lt;C23,"À commander","OK"))</f>
      </c>
    </row>
    <row r="24">
      <c r="A24" s="5"/>
      <c r="B24" s="6"/>
      <c r="C24" s="6"/>
      <c r="D24" s="9">
        <f>IF(A24="","",COUNTIF(Registre!$X$5:$X$504,A24)+COUNTIF(Registre!$Y$5:$Y$504,A24))</f>
      </c>
      <c r="E24" s="9">
        <f>IF(OR(A24="",C24=""),"",IF(B24&lt;C24,"À commander","OK"))</f>
      </c>
    </row>
    <row r="25">
      <c r="A25" s="5"/>
      <c r="B25" s="6"/>
      <c r="C25" s="6"/>
      <c r="D25" s="9">
        <f>IF(A25="","",COUNTIF(Registre!$X$5:$X$504,A25)+COUNTIF(Registre!$Y$5:$Y$504,A25))</f>
      </c>
      <c r="E25" s="9">
        <f>IF(OR(A25="",C25=""),"",IF(B25&lt;C25,"À commander","OK"))</f>
      </c>
    </row>
    <row r="26">
      <c r="A26" s="5"/>
      <c r="B26" s="6"/>
      <c r="C26" s="6"/>
      <c r="D26" s="9">
        <f>IF(A26="","",COUNTIF(Registre!$X$5:$X$504,A26)+COUNTIF(Registre!$Y$5:$Y$504,A26))</f>
      </c>
      <c r="E26" s="9">
        <f>IF(OR(A26="",C26=""),"",IF(B26&lt;C26,"À commander","OK"))</f>
      </c>
    </row>
    <row r="27">
      <c r="A27" s="5"/>
      <c r="B27" s="6"/>
      <c r="C27" s="6"/>
      <c r="D27" s="9">
        <f>IF(A27="","",COUNTIF(Registre!$X$5:$X$504,A27)+COUNTIF(Registre!$Y$5:$Y$504,A27))</f>
      </c>
      <c r="E27" s="9">
        <f>IF(OR(A27="",C27=""),"",IF(B27&lt;C27,"À commander","OK"))</f>
      </c>
    </row>
    <row r="28">
      <c r="A28" s="5"/>
      <c r="B28" s="6"/>
      <c r="C28" s="6"/>
      <c r="D28" s="9">
        <f>IF(A28="","",COUNTIF(Registre!$X$5:$X$504,A28)+COUNTIF(Registre!$Y$5:$Y$504,A28))</f>
      </c>
      <c r="E28" s="9">
        <f>IF(OR(A28="",C28=""),"",IF(B28&lt;C28,"À commander","OK"))</f>
      </c>
    </row>
    <row r="29">
      <c r="A29" s="5"/>
      <c r="B29" s="6"/>
      <c r="C29" s="6"/>
      <c r="D29" s="9">
        <f>IF(A29="","",COUNTIF(Registre!$X$5:$X$504,A29)+COUNTIF(Registre!$Y$5:$Y$504,A29))</f>
      </c>
      <c r="E29" s="9">
        <f>IF(OR(A29="",C29=""),"",IF(B29&lt;C29,"À commander","OK"))</f>
      </c>
    </row>
    <row r="30">
      <c r="A30" s="5"/>
      <c r="B30" s="6"/>
      <c r="C30" s="6"/>
      <c r="D30" s="9">
        <f>IF(A30="","",COUNTIF(Registre!$X$5:$X$504,A30)+COUNTIF(Registre!$Y$5:$Y$504,A30))</f>
      </c>
      <c r="E30" s="9">
        <f>IF(OR(A30="",C30=""),"",IF(B30&lt;C30,"À commander","OK"))</f>
      </c>
    </row>
    <row r="31">
      <c r="A31" s="5"/>
      <c r="B31" s="6"/>
      <c r="C31" s="6"/>
      <c r="D31" s="9">
        <f>IF(A31="","",COUNTIF(Registre!$X$5:$X$504,A31)+COUNTIF(Registre!$Y$5:$Y$504,A31))</f>
      </c>
      <c r="E31" s="9">
        <f>IF(OR(A31="",C31=""),"",IF(B31&lt;C31,"À commander","OK"))</f>
      </c>
    </row>
    <row r="32">
      <c r="A32" s="5"/>
      <c r="B32" s="6"/>
      <c r="C32" s="6"/>
      <c r="D32" s="9">
        <f>IF(A32="","",COUNTIF(Registre!$X$5:$X$504,A32)+COUNTIF(Registre!$Y$5:$Y$504,A32))</f>
      </c>
      <c r="E32" s="9">
        <f>IF(OR(A32="",C32=""),"",IF(B32&lt;C32,"À commander","OK"))</f>
      </c>
    </row>
    <row r="33">
      <c r="A33" s="5"/>
      <c r="B33" s="6"/>
      <c r="C33" s="6"/>
      <c r="D33" s="9">
        <f>IF(A33="","",COUNTIF(Registre!$X$5:$X$504,A33)+COUNTIF(Registre!$Y$5:$Y$504,A33))</f>
      </c>
      <c r="E33" s="9">
        <f>IF(OR(A33="",C33=""),"",IF(B33&lt;C33,"À commander","OK"))</f>
      </c>
    </row>
    <row r="34">
      <c r="A34" s="5"/>
      <c r="B34" s="6"/>
      <c r="C34" s="6"/>
      <c r="D34" s="9">
        <f>IF(A34="","",COUNTIF(Registre!$X$5:$X$504,A34)+COUNTIF(Registre!$Y$5:$Y$504,A34))</f>
      </c>
      <c r="E34" s="9">
        <f>IF(OR(A34="",C34=""),"",IF(B34&lt;C34,"À commander","OK"))</f>
      </c>
    </row>
    <row r="35">
      <c r="A35" s="5"/>
      <c r="B35" s="6"/>
      <c r="C35" s="6"/>
      <c r="D35" s="9">
        <f>IF(A35="","",COUNTIF(Registre!$X$5:$X$504,A35)+COUNTIF(Registre!$Y$5:$Y$504,A35))</f>
      </c>
      <c r="E35" s="9">
        <f>IF(OR(A35="",C35=""),"",IF(B35&lt;C35,"À commander","OK"))</f>
      </c>
    </row>
    <row r="36">
      <c r="A36" s="5"/>
      <c r="B36" s="6"/>
      <c r="C36" s="6"/>
      <c r="D36" s="9">
        <f>IF(A36="","",COUNTIF(Registre!$X$5:$X$504,A36)+COUNTIF(Registre!$Y$5:$Y$504,A36))</f>
      </c>
      <c r="E36" s="9">
        <f>IF(OR(A36="",C36=""),"",IF(B36&lt;C36,"À commander","OK"))</f>
      </c>
    </row>
    <row r="37">
      <c r="A37" s="5"/>
      <c r="B37" s="6"/>
      <c r="C37" s="6"/>
      <c r="D37" s="9">
        <f>IF(A37="","",COUNTIF(Registre!$X$5:$X$504,A37)+COUNTIF(Registre!$Y$5:$Y$504,A37))</f>
      </c>
      <c r="E37" s="9">
        <f>IF(OR(A37="",C37=""),"",IF(B37&lt;C37,"À commander","OK"))</f>
      </c>
    </row>
    <row r="38">
      <c r="A38" s="5"/>
      <c r="B38" s="6"/>
      <c r="C38" s="6"/>
      <c r="D38" s="9">
        <f>IF(A38="","",COUNTIF(Registre!$X$5:$X$504,A38)+COUNTIF(Registre!$Y$5:$Y$504,A38))</f>
      </c>
      <c r="E38" s="9">
        <f>IF(OR(A38="",C38=""),"",IF(B38&lt;C38,"À commander","OK"))</f>
      </c>
    </row>
    <row r="39">
      <c r="A39" s="5"/>
      <c r="B39" s="6"/>
      <c r="C39" s="6"/>
      <c r="D39" s="9">
        <f>IF(A39="","",COUNTIF(Registre!$X$5:$X$504,A39)+COUNTIF(Registre!$Y$5:$Y$504,A39))</f>
      </c>
      <c r="E39" s="9">
        <f>IF(OR(A39="",C39=""),"",IF(B39&lt;C39,"À commander","OK"))</f>
      </c>
    </row>
    <row r="40">
      <c r="A40" s="5"/>
      <c r="B40" s="6"/>
      <c r="C40" s="6"/>
      <c r="D40" s="9">
        <f>IF(A40="","",COUNTIF(Registre!$X$5:$X$504,A40)+COUNTIF(Registre!$Y$5:$Y$504,A40))</f>
      </c>
      <c r="E40" s="9">
        <f>IF(OR(A40="",C40=""),"",IF(B40&lt;C40,"À commander","OK"))</f>
      </c>
    </row>
    <row r="41">
      <c r="A41" s="5"/>
      <c r="B41" s="6"/>
      <c r="C41" s="6"/>
      <c r="D41" s="9">
        <f>IF(A41="","",COUNTIF(Registre!$X$5:$X$504,A41)+COUNTIF(Registre!$Y$5:$Y$504,A41))</f>
      </c>
      <c r="E41" s="9">
        <f>IF(OR(A41="",C41=""),"",IF(B41&lt;C41,"À commander","OK"))</f>
      </c>
    </row>
    <row r="42">
      <c r="A42" s="5"/>
      <c r="B42" s="6"/>
      <c r="C42" s="6"/>
      <c r="D42" s="9">
        <f>IF(A42="","",COUNTIF(Registre!$X$5:$X$504,A42)+COUNTIF(Registre!$Y$5:$Y$504,A42))</f>
      </c>
      <c r="E42" s="9">
        <f>IF(OR(A42="",C42=""),"",IF(B42&lt;C42,"À commander","OK"))</f>
      </c>
    </row>
    <row r="43">
      <c r="A43" s="5"/>
      <c r="B43" s="6"/>
      <c r="C43" s="6"/>
      <c r="D43" s="9">
        <f>IF(A43="","",COUNTIF(Registre!$X$5:$X$504,A43)+COUNTIF(Registre!$Y$5:$Y$504,A43))</f>
      </c>
      <c r="E43" s="9">
        <f>IF(OR(A43="",C43=""),"",IF(B43&lt;C43,"À commander","OK"))</f>
      </c>
    </row>
    <row r="44">
      <c r="A44" s="5"/>
      <c r="B44" s="6"/>
      <c r="C44" s="6"/>
      <c r="D44" s="9">
        <f>IF(A44="","",COUNTIF(Registre!$X$5:$X$504,A44)+COUNTIF(Registre!$Y$5:$Y$504,A44))</f>
      </c>
      <c r="E44" s="9">
        <f>IF(OR(A44="",C44=""),"",IF(B44&lt;C44,"À commander","OK"))</f>
      </c>
    </row>
    <row r="45">
      <c r="A45" s="5"/>
      <c r="B45" s="6"/>
      <c r="C45" s="6"/>
      <c r="D45" s="9">
        <f>IF(A45="","",COUNTIF(Registre!$X$5:$X$504,A45)+COUNTIF(Registre!$Y$5:$Y$504,A45))</f>
      </c>
      <c r="E45" s="9">
        <f>IF(OR(A45="",C45=""),"",IF(B45&lt;C45,"À commander","OK"))</f>
      </c>
    </row>
    <row r="46">
      <c r="A46" s="5"/>
      <c r="B46" s="6"/>
      <c r="C46" s="6"/>
      <c r="D46" s="9">
        <f>IF(A46="","",COUNTIF(Registre!$X$5:$X$504,A46)+COUNTIF(Registre!$Y$5:$Y$504,A46))</f>
      </c>
      <c r="E46" s="9">
        <f>IF(OR(A46="",C46=""),"",IF(B46&lt;C46,"À commander","OK"))</f>
      </c>
    </row>
    <row r="47">
      <c r="A47" s="5"/>
      <c r="B47" s="6"/>
      <c r="C47" s="6"/>
      <c r="D47" s="9">
        <f>IF(A47="","",COUNTIF(Registre!$X$5:$X$504,A47)+COUNTIF(Registre!$Y$5:$Y$504,A47))</f>
      </c>
      <c r="E47" s="9">
        <f>IF(OR(A47="",C47=""),"",IF(B47&lt;C47,"À commander","OK"))</f>
      </c>
    </row>
    <row r="48">
      <c r="A48" s="5"/>
      <c r="B48" s="6"/>
      <c r="C48" s="6"/>
      <c r="D48" s="9">
        <f>IF(A48="","",COUNTIF(Registre!$X$5:$X$504,A48)+COUNTIF(Registre!$Y$5:$Y$504,A48))</f>
      </c>
      <c r="E48" s="9">
        <f>IF(OR(A48="",C48=""),"",IF(B48&lt;C48,"À commander","OK"))</f>
      </c>
    </row>
    <row r="49">
      <c r="A49" s="5"/>
      <c r="B49" s="6"/>
      <c r="C49" s="6"/>
      <c r="D49" s="9">
        <f>IF(A49="","",COUNTIF(Registre!$X$5:$X$504,A49)+COUNTIF(Registre!$Y$5:$Y$504,A49))</f>
      </c>
      <c r="E49" s="9">
        <f>IF(OR(A49="",C49=""),"",IF(B49&lt;C49,"À commander","OK"))</f>
      </c>
    </row>
    <row r="50">
      <c r="A50" s="5"/>
      <c r="B50" s="6"/>
      <c r="C50" s="6"/>
      <c r="D50" s="9">
        <f>IF(A50="","",COUNTIF(Registre!$X$5:$X$504,A50)+COUNTIF(Registre!$Y$5:$Y$504,A50))</f>
      </c>
      <c r="E50" s="9">
        <f>IF(OR(A50="",C50=""),"",IF(B50&lt;C50,"À commander","OK"))</f>
      </c>
    </row>
    <row r="51">
      <c r="A51" s="5"/>
      <c r="B51" s="6"/>
      <c r="C51" s="6"/>
      <c r="D51" s="9">
        <f>IF(A51="","",COUNTIF(Registre!$X$5:$X$504,A51)+COUNTIF(Registre!$Y$5:$Y$504,A51))</f>
      </c>
      <c r="E51" s="9">
        <f>IF(OR(A51="",C51=""),"",IF(B51&lt;C51,"À commander","OK"))</f>
      </c>
    </row>
    <row r="52">
      <c r="A52" s="5"/>
      <c r="B52" s="6"/>
      <c r="C52" s="6"/>
      <c r="D52" s="9">
        <f>IF(A52="","",COUNTIF(Registre!$X$5:$X$504,A52)+COUNTIF(Registre!$Y$5:$Y$504,A52))</f>
      </c>
      <c r="E52" s="9">
        <f>IF(OR(A52="",C52=""),"",IF(B52&lt;C52,"À commander","OK"))</f>
      </c>
    </row>
    <row r="53">
      <c r="A53" s="5"/>
      <c r="B53" s="6"/>
      <c r="C53" s="6"/>
      <c r="D53" s="9">
        <f>IF(A53="","",COUNTIF(Registre!$X$5:$X$504,A53)+COUNTIF(Registre!$Y$5:$Y$504,A53))</f>
      </c>
      <c r="E53" s="9">
        <f>IF(OR(A53="",C53=""),"",IF(B53&lt;C53,"À commander","OK"))</f>
      </c>
    </row>
    <row r="54">
      <c r="A54" s="5"/>
      <c r="B54" s="6"/>
      <c r="C54" s="6"/>
      <c r="D54" s="9">
        <f>IF(A54="","",COUNTIF(Registre!$X$5:$X$504,A54)+COUNTIF(Registre!$Y$5:$Y$504,A54))</f>
      </c>
      <c r="E54" s="9">
        <f>IF(OR(A54="",C54=""),"",IF(B54&lt;C54,"À commander","OK"))</f>
      </c>
    </row>
    <row r="55">
      <c r="A55" s="5"/>
      <c r="B55" s="6"/>
      <c r="C55" s="6"/>
      <c r="D55" s="9">
        <f>IF(A55="","",COUNTIF(Registre!$X$5:$X$504,A55)+COUNTIF(Registre!$Y$5:$Y$504,A55))</f>
      </c>
      <c r="E55" s="9">
        <f>IF(OR(A55="",C55=""),"",IF(B55&lt;C55,"À commander","OK"))</f>
      </c>
    </row>
    <row r="56">
      <c r="A56" s="5"/>
      <c r="B56" s="6"/>
      <c r="C56" s="6"/>
      <c r="D56" s="9">
        <f>IF(A56="","",COUNTIF(Registre!$X$5:$X$504,A56)+COUNTIF(Registre!$Y$5:$Y$504,A56))</f>
      </c>
      <c r="E56" s="9">
        <f>IF(OR(A56="",C56=""),"",IF(B56&lt;C56,"À commander","OK"))</f>
      </c>
    </row>
    <row r="57">
      <c r="A57" s="5"/>
      <c r="B57" s="6"/>
      <c r="C57" s="6"/>
      <c r="D57" s="9">
        <f>IF(A57="","",COUNTIF(Registre!$X$5:$X$504,A57)+COUNTIF(Registre!$Y$5:$Y$504,A57))</f>
      </c>
      <c r="E57" s="9">
        <f>IF(OR(A57="",C57=""),"",IF(B57&lt;C57,"À commander","OK"))</f>
      </c>
    </row>
    <row r="58">
      <c r="A58" s="5"/>
      <c r="B58" s="6"/>
      <c r="C58" s="6"/>
      <c r="D58" s="9">
        <f>IF(A58="","",COUNTIF(Registre!$X$5:$X$504,A58)+COUNTIF(Registre!$Y$5:$Y$504,A58))</f>
      </c>
      <c r="E58" s="9">
        <f>IF(OR(A58="",C58=""),"",IF(B58&lt;C58,"À commander","OK"))</f>
      </c>
    </row>
    <row r="59">
      <c r="A59" s="5"/>
      <c r="B59" s="6"/>
      <c r="C59" s="6"/>
      <c r="D59" s="9">
        <f>IF(A59="","",COUNTIF(Registre!$X$5:$X$504,A59)+COUNTIF(Registre!$Y$5:$Y$504,A59))</f>
      </c>
      <c r="E59" s="9">
        <f>IF(OR(A59="",C59=""),"",IF(B59&lt;C59,"À commander","OK"))</f>
      </c>
    </row>
    <row r="60">
      <c r="A60" s="5"/>
      <c r="B60" s="6"/>
      <c r="C60" s="6"/>
      <c r="D60" s="9">
        <f>IF(A60="","",COUNTIF(Registre!$X$5:$X$504,A60)+COUNTIF(Registre!$Y$5:$Y$504,A60))</f>
      </c>
      <c r="E60" s="9">
        <f>IF(OR(A60="",C60=""),"",IF(B60&lt;C60,"À commander","OK"))</f>
      </c>
    </row>
    <row r="61">
      <c r="A61" s="5"/>
      <c r="B61" s="6"/>
      <c r="C61" s="6"/>
      <c r="D61" s="9">
        <f>IF(A61="","",COUNTIF(Registre!$X$5:$X$504,A61)+COUNTIF(Registre!$Y$5:$Y$504,A61))</f>
      </c>
      <c r="E61" s="9">
        <f>IF(OR(A61="",C61=""),"",IF(B61&lt;C61,"À commander","OK"))</f>
      </c>
    </row>
    <row r="62">
      <c r="A62" s="5"/>
      <c r="B62" s="6"/>
      <c r="C62" s="6"/>
      <c r="D62" s="9">
        <f>IF(A62="","",COUNTIF(Registre!$X$5:$X$504,A62)+COUNTIF(Registre!$Y$5:$Y$504,A62))</f>
      </c>
      <c r="E62" s="9">
        <f>IF(OR(A62="",C62=""),"",IF(B62&lt;C62,"À commander","OK"))</f>
      </c>
    </row>
    <row r="63">
      <c r="A63" s="5"/>
      <c r="B63" s="6"/>
      <c r="C63" s="6"/>
      <c r="D63" s="9">
        <f>IF(A63="","",COUNTIF(Registre!$X$5:$X$504,A63)+COUNTIF(Registre!$Y$5:$Y$504,A63))</f>
      </c>
      <c r="E63" s="9">
        <f>IF(OR(A63="",C63=""),"",IF(B63&lt;C63,"À commander","OK"))</f>
      </c>
    </row>
    <row r="64">
      <c r="A64" s="5"/>
      <c r="B64" s="6"/>
      <c r="C64" s="6"/>
      <c r="D64" s="9">
        <f>IF(A64="","",COUNTIF(Registre!$X$5:$X$504,A64)+COUNTIF(Registre!$Y$5:$Y$504,A64))</f>
      </c>
      <c r="E64" s="9">
        <f>IF(OR(A64="",C64=""),"",IF(B64&lt;C64,"À commander","OK"))</f>
      </c>
    </row>
  </sheetData>
  <conditionalFormatting sqref="E5:E64">
    <cfRule type="containsText" dxfId="0" priority="1" operator="containsText" text="À commander">
      <formula>NOT(ISERROR(SEARCH("À commander",E5)))</formula>
    </cfRule>
  </conditionalFormatting>
  <pageMargins left="0.4" right="0.4" top="0.5" bottom="0.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2"/>
  <sheetViews>
    <sheetView workbookViewId="0">
      <pane ySplit="1" topLeftCell="A2" activePane="bottomLeft" state="frozen"/>
    </sheetView>
  </sheetViews>
  <sheetFormatPr defaultRowHeight="15"/>
  <cols>
    <col min="1" max="1" width="29" customWidth="1"/>
    <col min="2" max="2" width="24" customWidth="1"/>
    <col min="3" max="3" width="8" customWidth="1"/>
    <col min="4" max="4" width="5" customWidth="1"/>
    <col min="5" max="5" width="8" customWidth="1"/>
    <col min="6" max="6" width="12" customWidth="1"/>
    <col min="7" max="7" width="21" customWidth="1"/>
    <col min="8" max="8" width="12" customWidth="1"/>
    <col min="9" max="9" width="10" customWidth="1"/>
    <col min="10" max="10" width="25" customWidth="1"/>
  </cols>
  <sheetData>
    <row r="1">
      <c r="A1" s="1" t="inlineStr">
        <is>
          <t xml:space="preserve">Criticité</t>
        </is>
      </c>
      <c r="B1" s="1" t="inlineStr">
        <is>
          <t xml:space="preserve">État</t>
        </is>
      </c>
      <c r="C1" s="1" t="inlineStr">
        <is>
          <t xml:space="preserve">Unité</t>
        </is>
      </c>
      <c r="D1" s="1" t="inlineStr">
        <is>
          <t xml:space="preserve">Hz</t>
        </is>
      </c>
      <c r="E1" s="1" t="inlineStr">
        <is>
          <t xml:space="preserve">Forme</t>
        </is>
      </c>
      <c r="F1" s="1" t="inlineStr">
        <is>
          <t xml:space="preserve">Indice IP</t>
        </is>
      </c>
      <c r="G1" s="1" t="inlineStr">
        <is>
          <t xml:space="preserve">Classe d'isolation</t>
        </is>
      </c>
      <c r="H1" s="1" t="inlineStr">
        <is>
          <t xml:space="preserve">Classe IE</t>
        </is>
      </c>
      <c r="I1" s="1" t="inlineStr">
        <is>
          <t xml:space="preserve">Service</t>
        </is>
      </c>
      <c r="J1" s="1" t="inlineStr">
        <is>
          <t xml:space="preserve">Démarrage</t>
        </is>
      </c>
    </row>
    <row r="2">
      <c r="A2" s="0" t="inlineStr">
        <is>
          <t xml:space="preserve">A — arrête la production</t>
        </is>
      </c>
      <c r="B2" s="0" t="inlineStr">
        <is>
          <t xml:space="preserve">En service</t>
        </is>
      </c>
      <c r="C2" s="0" t="inlineStr">
        <is>
          <t xml:space="preserve">kW</t>
        </is>
      </c>
      <c r="D2" s="0" t="inlineStr">
        <is>
          <t xml:space="preserve">50</t>
        </is>
      </c>
      <c r="E2" s="0" t="inlineStr">
        <is>
          <t xml:space="preserve">B3</t>
        </is>
      </c>
      <c r="F2" s="0" t="inlineStr">
        <is>
          <t xml:space="preserve">IP23</t>
        </is>
      </c>
      <c r="G2" s="0" t="inlineStr">
        <is>
          <t xml:space="preserve">B</t>
        </is>
      </c>
      <c r="H2" s="0" t="inlineStr">
        <is>
          <t xml:space="preserve">IE1</t>
        </is>
      </c>
      <c r="I2" s="0" t="inlineStr">
        <is>
          <t xml:space="preserve">S1</t>
        </is>
      </c>
      <c r="J2" s="0" t="inlineStr">
        <is>
          <t xml:space="preserve">Direct</t>
        </is>
      </c>
    </row>
    <row r="3">
      <c r="A3" s="0" t="inlineStr">
        <is>
          <t xml:space="preserve">B — ralentit la production</t>
        </is>
      </c>
      <c r="B3" s="0" t="inlineStr">
        <is>
          <t xml:space="preserve">De réserve en magasin</t>
        </is>
      </c>
      <c r="C3" s="0" t="inlineStr">
        <is>
          <t xml:space="preserve">ch</t>
        </is>
      </c>
      <c r="D3" s="0" t="inlineStr">
        <is>
          <t xml:space="preserve">60</t>
        </is>
      </c>
      <c r="E3" s="0" t="inlineStr">
        <is>
          <t xml:space="preserve">B5</t>
        </is>
      </c>
      <c r="F3" s="0" t="inlineStr">
        <is>
          <t xml:space="preserve">IP44</t>
        </is>
      </c>
      <c r="G3" s="0" t="inlineStr">
        <is>
          <t xml:space="preserve">F</t>
        </is>
      </c>
      <c r="H3" s="0" t="inlineStr">
        <is>
          <t xml:space="preserve">IE2</t>
        </is>
      </c>
      <c r="I3" s="0" t="inlineStr">
        <is>
          <t xml:space="preserve">S2</t>
        </is>
      </c>
      <c r="J3" s="0" t="inlineStr">
        <is>
          <t xml:space="preserve">Étoile-triangle</t>
        </is>
      </c>
    </row>
    <row r="4">
      <c r="A4" s="0" t="inlineStr">
        <is>
          <t xml:space="preserve">C — peut attendre</t>
        </is>
      </c>
      <c r="B4" s="0" t="inlineStr">
        <is>
          <t xml:space="preserve">En réparation</t>
        </is>
      </c>
      <c r="C4" s="0" t="inlineStr">
        <is>
          <t xml:space="preserve">HP</t>
        </is>
      </c>
      <c r="E4" s="0" t="inlineStr">
        <is>
          <t xml:space="preserve">B14</t>
        </is>
      </c>
      <c r="F4" s="0" t="inlineStr">
        <is>
          <t xml:space="preserve">IP54</t>
        </is>
      </c>
      <c r="G4" s="0" t="inlineStr">
        <is>
          <t xml:space="preserve">H</t>
        </is>
      </c>
      <c r="H4" s="0" t="inlineStr">
        <is>
          <t xml:space="preserve">IE3</t>
        </is>
      </c>
      <c r="I4" s="0" t="inlineStr">
        <is>
          <t xml:space="preserve">S3</t>
        </is>
      </c>
      <c r="J4" s="0" t="inlineStr">
        <is>
          <t xml:space="preserve">Démarreur progressif</t>
        </is>
      </c>
    </row>
    <row r="5">
      <c r="B5" s="0" t="inlineStr">
        <is>
          <t xml:space="preserve">Hors service</t>
        </is>
      </c>
      <c r="E5" s="0" t="inlineStr">
        <is>
          <t xml:space="preserve">B35</t>
        </is>
      </c>
      <c r="F5" s="0" t="inlineStr">
        <is>
          <t xml:space="preserve">IP55</t>
        </is>
      </c>
      <c r="H5" s="0" t="inlineStr">
        <is>
          <t xml:space="preserve">IE4</t>
        </is>
      </c>
      <c r="I5" s="0" t="inlineStr">
        <is>
          <t xml:space="preserve">S4</t>
        </is>
      </c>
      <c r="J5" s="0" t="inlineStr">
        <is>
          <t xml:space="preserve">Variateur de fréquence</t>
        </is>
      </c>
    </row>
    <row r="6">
      <c r="E6" s="0" t="inlineStr">
        <is>
          <t xml:space="preserve">B34</t>
        </is>
      </c>
      <c r="F6" s="0" t="inlineStr">
        <is>
          <t xml:space="preserve">IP56</t>
        </is>
      </c>
      <c r="H6" s="0" t="inlineStr">
        <is>
          <t xml:space="preserve">IE5</t>
        </is>
      </c>
      <c r="I6" s="0" t="inlineStr">
        <is>
          <t xml:space="preserve">S6</t>
        </is>
      </c>
      <c r="J6" s="0" t="inlineStr">
        <is>
          <t xml:space="preserve">Inverseur</t>
        </is>
      </c>
    </row>
    <row r="7">
      <c r="E7" s="0" t="inlineStr">
        <is>
          <t xml:space="preserve">V1</t>
        </is>
      </c>
      <c r="F7" s="0" t="inlineStr">
        <is>
          <t xml:space="preserve">IP65</t>
        </is>
      </c>
      <c r="H7" s="0" t="inlineStr">
        <is>
          <t xml:space="preserve">Inconnue</t>
        </is>
      </c>
      <c r="I7" s="0" t="inlineStr">
        <is>
          <t xml:space="preserve">S9</t>
        </is>
      </c>
      <c r="J7" s="0" t="inlineStr">
        <is>
          <t xml:space="preserve">Deux vitesses</t>
        </is>
      </c>
    </row>
    <row r="8">
      <c r="E8" s="0" t="inlineStr">
        <is>
          <t xml:space="preserve">V3</t>
        </is>
      </c>
      <c r="F8" s="0" t="inlineStr">
        <is>
          <t xml:space="preserve">IP66</t>
        </is>
      </c>
    </row>
    <row r="9">
      <c r="E9" s="0" t="inlineStr">
        <is>
          <t xml:space="preserve">V5</t>
        </is>
      </c>
      <c r="F9" s="0" t="inlineStr">
        <is>
          <t xml:space="preserve">Ex d</t>
        </is>
      </c>
    </row>
    <row r="10">
      <c r="E10" s="0" t="inlineStr">
        <is>
          <t xml:space="preserve">V6</t>
        </is>
      </c>
      <c r="F10" s="0" t="inlineStr">
        <is>
          <t xml:space="preserve">Ex e</t>
        </is>
      </c>
    </row>
    <row r="11">
      <c r="E11" s="0" t="inlineStr">
        <is>
          <t xml:space="preserve">V15</t>
        </is>
      </c>
    </row>
    <row r="12">
      <c r="E12" s="0" t="inlineStr">
        <is>
          <t xml:space="preserve">V18</t>
        </is>
      </c>
    </row>
    <row r="13">
      <c r="E13" s="0" t="inlineStr">
        <is>
          <t xml:space="preserve">V36</t>
        </is>
      </c>
    </row>
    <row r="42">
      <c r="A42" s="3" t="inlineStr">
        <is>
          <t xml:space="preserve">Ajouter vos propres valeurs sous chaque titre jusqu'à la ligne 40 ; les listes déroulantes du registre les reprennent.</t>
        </is>
      </c>
    </row>
  </sheetData>
  <pageMargins left="0.4" right="0.4" top="0.5" bottom="0.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8"/>
  <sheetViews>
    <sheetView workbookViewId="0"/>
  </sheetViews>
  <sheetFormatPr defaultRowHeight="15"/>
  <cols>
    <col min="1" max="1" width="26" customWidth="1"/>
    <col min="2" max="2" width="12" customWidth="1"/>
    <col min="3" max="3" width="90" customWidth="1"/>
  </cols>
  <sheetData>
    <row r="1">
      <c r="A1" s="2" t="inlineStr">
        <is>
          <t xml:space="preserve">Mode d'emploi du registre des moteurs</t>
        </is>
      </c>
    </row>
    <row r="2">
      <c r="A2" s="3" t="inlineStr">
        <is>
          <t xml:space="preserve">Une ligne par moteur, y compris les moteurs de réserve en magasin. Pour commencer, le repère suffit ; le reste se complète la prochaine fois qu'on passe devant le moteur.</t>
        </is>
      </c>
    </row>
    <row r="4">
      <c r="A4" s="1" t="inlineStr">
        <is>
          <t xml:space="preserve">Colonne</t>
        </is>
      </c>
      <c r="B4" s="1" t="inlineStr">
        <is>
          <t xml:space="preserve">Groupe</t>
        </is>
      </c>
      <c r="C4" s="1" t="inlineStr">
        <is>
          <t xml:space="preserve">Ce qu'on y met</t>
        </is>
      </c>
    </row>
    <row r="5">
      <c r="A5" s="0" t="inlineStr">
        <is>
          <t xml:space="preserve">Repère</t>
        </is>
      </c>
      <c r="B5" s="0" t="inlineStr">
        <is>
          <t xml:space="preserve">Emplacement</t>
        </is>
      </c>
      <c r="C5" s="0" t="inlineStr">
        <is>
          <t xml:space="preserve">Votre propre numéro, sur le moteur ou sur le schéma. Il doit être unique – c'est lui qui distingue les moteurs dans une GMAO.</t>
        </is>
      </c>
    </row>
    <row r="6">
      <c r="A6" s="0" t="inlineStr">
        <is>
          <t xml:space="preserve">Atelier / ligne</t>
        </is>
      </c>
      <c r="B6" s="0" t="inlineStr">
        <is>
          <t xml:space="preserve">Emplacement</t>
        </is>
      </c>
      <c r="C6" s="0" t="inlineStr">
        <is>
          <t xml:space="preserve">Bâtiment, atelier ou ligne.</t>
        </is>
      </c>
    </row>
    <row r="7">
      <c r="A7" s="0" t="inlineStr">
        <is>
          <t xml:space="preserve">Entraîne</t>
        </is>
      </c>
      <c r="B7" s="0" t="inlineStr">
        <is>
          <t xml:space="preserve">Emplacement</t>
        </is>
      </c>
      <c r="C7" s="0" t="inlineStr">
        <is>
          <t xml:space="preserve">La machine entraînée : pompe, ventilateur, convoyeur, compresseur.</t>
        </is>
      </c>
    </row>
    <row r="8">
      <c r="A8" s="0" t="inlineStr">
        <is>
          <t xml:space="preserve">Criticité</t>
        </is>
      </c>
      <c r="B8" s="0" t="inlineStr">
        <is>
          <t xml:space="preserve">Emplacement</t>
        </is>
      </c>
      <c r="C8" s="0" t="inlineStr">
        <is>
          <t xml:space="preserve">A si sa panne arrête la production. Pour les moteurs A, un moteur de réserve se justifie.</t>
        </is>
      </c>
    </row>
    <row r="9">
      <c r="A9" s="0" t="inlineStr">
        <is>
          <t xml:space="preserve">État</t>
        </is>
      </c>
      <c r="B9" s="0" t="inlineStr">
        <is>
          <t xml:space="preserve">Emplacement</t>
        </is>
      </c>
      <c r="C9" s="0" t="inlineStr">
        <is>
          <t xml:space="preserve">En service, de réserve en magasin, chez le bobinier ou hors service.</t>
        </is>
      </c>
    </row>
    <row r="10">
      <c r="A10" s="0" t="inlineStr">
        <is>
          <t xml:space="preserve">Fabricant</t>
        </is>
      </c>
      <c r="B10" s="0" t="inlineStr">
        <is>
          <t xml:space="preserve">Plaque</t>
        </is>
      </c>
      <c r="C10" s="0" t="inlineStr">
        <is>
          <t xml:space="preserve">En haut de la plaque signalétique.</t>
        </is>
      </c>
    </row>
    <row r="11">
      <c r="A11" s="0" t="inlineStr">
        <is>
          <t xml:space="preserve">Type</t>
        </is>
      </c>
      <c r="B11" s="0" t="inlineStr">
        <is>
          <t xml:space="preserve">Plaque</t>
        </is>
      </c>
      <c r="C11" s="0" t="inlineStr">
        <is>
          <t xml:space="preserve">Type ou référence de commande – la ligne la plus utile pour recommander à l'identique.</t>
        </is>
      </c>
    </row>
    <row r="12">
      <c r="A12" s="0" t="inlineStr">
        <is>
          <t xml:space="preserve">N° de série</t>
        </is>
      </c>
      <c r="B12" s="0" t="inlineStr">
        <is>
          <t xml:space="preserve">Plaque</t>
        </is>
      </c>
      <c r="C12" s="0" t="inlineStr">
        <is>
          <t xml:space="preserve">Le fabricant la demande pour toute garantie.</t>
        </is>
      </c>
    </row>
    <row r="13">
      <c r="A13" s="0" t="inlineStr">
        <is>
          <t xml:space="preserve">Puissance</t>
        </is>
      </c>
      <c r="B13" s="0" t="inlineStr">
        <is>
          <t xml:space="preserve">Plaque</t>
        </is>
      </c>
      <c r="C13" s="0" t="inlineStr">
        <is>
          <t xml:space="preserve">Puissance utile sur l'arbre, telle qu'imprimée.</t>
        </is>
      </c>
    </row>
    <row r="14">
      <c r="A14" s="0" t="inlineStr">
        <is>
          <t xml:space="preserve">Unité</t>
        </is>
      </c>
      <c r="B14" s="0" t="inlineStr">
        <is>
          <t xml:space="preserve">Plaque</t>
        </is>
      </c>
      <c r="C14" s="0" t="inlineStr">
        <is>
          <t xml:space="preserve">kW, ch (anciennes plaques) ou HP (moteurs américains). La colonne kW convertit ch et HP pour que le registre se trie et s'additionne.</t>
        </is>
      </c>
    </row>
    <row r="15">
      <c r="A15" s="9" t="inlineStr">
        <is>
          <t xml:space="preserve">kW</t>
        </is>
      </c>
      <c r="B15" s="0" t="inlineStr">
        <is>
          <t xml:space="preserve">Plaque</t>
        </is>
      </c>
      <c r="C15" s="0" t="inlineStr">
        <is>
          <t xml:space="preserve">Calculée.</t>
        </is>
      </c>
    </row>
    <row r="16">
      <c r="A16" s="0" t="inlineStr">
        <is>
          <t xml:space="preserve">Tension</t>
        </is>
      </c>
      <c r="B16" s="0" t="inlineStr">
        <is>
          <t xml:space="preserve">Plaque</t>
        </is>
      </c>
      <c r="C16" s="0" t="inlineStr">
        <is>
          <t xml:space="preserve">Telle qu'imprimée, par ex. 400Δ/690Y ou 230Δ/400Y.</t>
        </is>
      </c>
    </row>
    <row r="17">
      <c r="A17" s="0" t="inlineStr">
        <is>
          <t xml:space="preserve">Intensité nominale (A)</t>
        </is>
      </c>
      <c r="B17" s="0" t="inlineStr">
        <is>
          <t xml:space="preserve">Plaque</t>
        </is>
      </c>
      <c r="C17" s="0" t="inlineStr">
        <is>
          <t xml:space="preserve">Intensité nominale à la tension du couplage réellement utilisé.</t>
        </is>
      </c>
    </row>
    <row r="18">
      <c r="A18" s="0" t="inlineStr">
        <is>
          <t xml:space="preserve">Hz</t>
        </is>
      </c>
      <c r="B18" s="0" t="inlineStr">
        <is>
          <t xml:space="preserve">Plaque</t>
        </is>
      </c>
      <c r="C18" s="0" t="inlineStr">
        <is>
          <t xml:space="preserve">50 ou 60.</t>
        </is>
      </c>
    </row>
    <row r="19">
      <c r="A19" s="0" t="inlineStr">
        <is>
          <t xml:space="preserve">tr/min</t>
        </is>
      </c>
      <c r="B19" s="0" t="inlineStr">
        <is>
          <t xml:space="preserve">Plaque</t>
        </is>
      </c>
      <c r="C19" s="0" t="inlineStr">
        <is>
          <t xml:space="preserve">Vitesse nominale lue sur la plaque.</t>
        </is>
      </c>
    </row>
    <row r="20">
      <c r="A20" s="9" t="inlineStr">
        <is>
          <t xml:space="preserve">Pôles</t>
        </is>
      </c>
      <c r="B20" s="0" t="inlineStr">
        <is>
          <t xml:space="preserve">Plaque</t>
        </is>
      </c>
      <c r="C20" s="0" t="inlineStr">
        <is>
          <t xml:space="preserve">Calculé à partir de la vitesse et de la fréquence : 2900 tr/min à 50 Hz, c'est 2 pôles ; 1450, 4 pôles.</t>
        </is>
      </c>
    </row>
    <row r="21">
      <c r="A21" s="0" t="inlineStr">
        <is>
          <t xml:space="preserve">Hauteur d'axe</t>
        </is>
      </c>
      <c r="B21" s="0" t="inlineStr">
        <is>
          <t xml:space="preserve">Plaque</t>
        </is>
      </c>
      <c r="C21" s="0" t="inlineStr">
        <is>
          <t xml:space="preserve">Hauteur d'axe IEC, par ex. 132S ou 180L. Même hauteur d'axe, mêmes trous de pattes et même arbre.</t>
        </is>
      </c>
    </row>
    <row r="22">
      <c r="A22" s="0" t="inlineStr">
        <is>
          <t xml:space="preserve">Forme</t>
        </is>
      </c>
      <c r="B22" s="0" t="inlineStr">
        <is>
          <t xml:space="preserve">Plaque</t>
        </is>
      </c>
      <c r="C22" s="0" t="inlineStr">
        <is>
          <t xml:space="preserve">Forme de construction : pattes, bride ou les deux (B3, B5, B35…).</t>
        </is>
      </c>
    </row>
    <row r="23">
      <c r="A23" s="0" t="inlineStr">
        <is>
          <t xml:space="preserve">Indice IP</t>
        </is>
      </c>
      <c r="B23" s="0" t="inlineStr">
        <is>
          <t xml:space="preserve">Plaque</t>
        </is>
      </c>
      <c r="C23" s="0" t="inlineStr">
        <is>
          <t xml:space="preserve">Indice de protection, ou mode de protection Ex pour les moteurs ATEX.</t>
        </is>
      </c>
    </row>
    <row r="24">
      <c r="A24" s="0" t="inlineStr">
        <is>
          <t xml:space="preserve">Classe d'isol.</t>
        </is>
      </c>
      <c r="B24" s="0" t="inlineStr">
        <is>
          <t xml:space="preserve">Plaque</t>
        </is>
      </c>
      <c r="C24" s="0" t="inlineStr">
        <is>
          <t xml:space="preserve">Classe d'isolation, le plus souvent F.</t>
        </is>
      </c>
    </row>
    <row r="25">
      <c r="A25" s="0" t="inlineStr">
        <is>
          <t xml:space="preserve">Classe IE</t>
        </is>
      </c>
      <c r="B25" s="0" t="inlineStr">
        <is>
          <t xml:space="preserve">Plaque</t>
        </is>
      </c>
      <c r="C25" s="0" t="inlineStr">
        <is>
          <t xml:space="preserve">Classe de rendement. Avant un remplacement à l'identique, vérifier la classe minimale imposée dans l'UE.</t>
        </is>
      </c>
    </row>
    <row r="26">
      <c r="A26" s="0" t="inlineStr">
        <is>
          <t xml:space="preserve">Service</t>
        </is>
      </c>
      <c r="B26" s="0" t="inlineStr">
        <is>
          <t xml:space="preserve">Plaque</t>
        </is>
      </c>
      <c r="C26" s="0" t="inlineStr">
        <is>
          <t xml:space="preserve">S1 est le service continu ; tout autre code veut dire que le moteur est prévu pour un service intermittent.</t>
        </is>
      </c>
    </row>
    <row r="27">
      <c r="A27" s="0" t="inlineStr">
        <is>
          <t xml:space="preserve">SF</t>
        </is>
      </c>
      <c r="B27" s="0" t="inlineStr">
        <is>
          <t xml:space="preserve">Plaque</t>
        </is>
      </c>
      <c r="C27" s="0" t="inlineStr">
        <is>
          <t xml:space="preserve">Facteur de service, seulement sur les plaques américaines. 1,0 s'il n'y en a pas.</t>
        </is>
      </c>
    </row>
    <row r="28">
      <c r="A28" s="0" t="inlineStr">
        <is>
          <t xml:space="preserve">Roulement côté accouplement</t>
        </is>
      </c>
      <c r="B28" s="0" t="inlineStr">
        <is>
          <t xml:space="preserve">Roulements</t>
        </is>
      </c>
      <c r="C28" s="0" t="inlineStr">
        <is>
          <t xml:space="preserve">Roulement côté accouplement, souvent indiqué sur la plaque ou près du graisseur.</t>
        </is>
      </c>
    </row>
    <row r="29">
      <c r="A29" s="0" t="inlineStr">
        <is>
          <t xml:space="preserve">Roulement côté opposé</t>
        </is>
      </c>
      <c r="B29" s="0" t="inlineStr">
        <is>
          <t xml:space="preserve">Roulements</t>
        </is>
      </c>
      <c r="C29" s="0" t="inlineStr">
        <is>
          <t xml:space="preserve">Roulement côté opposé à l'accouplement.</t>
        </is>
      </c>
    </row>
    <row r="30">
      <c r="A30" s="0" t="inlineStr">
        <is>
          <t xml:space="preserve">Graisse</t>
        </is>
      </c>
      <c r="B30" s="0" t="inlineStr">
        <is>
          <t xml:space="preserve">Roulements</t>
        </is>
      </c>
      <c r="C30" s="0" t="inlineStr">
        <is>
          <t xml:space="preserve">Type et quantité de graisse, ou « graissé à vie ».</t>
        </is>
      </c>
    </row>
    <row r="31">
      <c r="A31" s="0" t="inlineStr">
        <is>
          <t xml:space="preserve">Démarrage</t>
        </is>
      </c>
      <c r="B31" s="0" t="inlineStr">
        <is>
          <t xml:space="preserve">Protection</t>
        </is>
      </c>
      <c r="C31" s="0" t="inlineStr">
        <is>
          <t xml:space="preserve">Son mode de démarrage.</t>
        </is>
      </c>
    </row>
    <row r="32">
      <c r="A32" s="0" t="inlineStr">
        <is>
          <t xml:space="preserve">Réglage thermique (A)</t>
        </is>
      </c>
      <c r="B32" s="0" t="inlineStr">
        <is>
          <t xml:space="preserve">Protection</t>
        </is>
      </c>
      <c r="C32" s="0" t="inlineStr">
        <is>
          <t xml:space="preserve">Le réglage du disjoncteur-moteur ou du relais thermique.</t>
        </is>
      </c>
    </row>
    <row r="33">
      <c r="A33" s="9" t="inlineStr">
        <is>
          <t xml:space="preserve">Contrôle thermique</t>
        </is>
      </c>
      <c r="B33" s="0" t="inlineStr">
        <is>
          <t xml:space="preserve">Protection</t>
        </is>
      </c>
      <c r="C33" s="0" t="inlineStr">
        <is>
          <t xml:space="preserve">Calculé : signale un thermique réglé à plus de 125 % de l'intensité nominale ou à plus de 10 % en dessous.</t>
        </is>
      </c>
    </row>
    <row r="34">
      <c r="A34" s="0" t="inlineStr">
        <is>
          <t xml:space="preserve">Câble</t>
        </is>
      </c>
      <c r="B34" s="0" t="inlineStr">
        <is>
          <t xml:space="preserve">Protection</t>
        </is>
      </c>
      <c r="C34" s="0" t="inlineStr">
        <is>
          <t xml:space="preserve">Section et type du câble d'alimentation.</t>
        </is>
      </c>
    </row>
    <row r="35">
      <c r="A35" s="0" t="inlineStr">
        <is>
          <t xml:space="preserve">Protection amont</t>
        </is>
      </c>
      <c r="B35" s="0" t="inlineStr">
        <is>
          <t xml:space="preserve">Protection</t>
        </is>
      </c>
      <c r="C35" s="0" t="inlineStr">
        <is>
          <t xml:space="preserve">Disjoncteur ou fusibles du départ.</t>
        </is>
      </c>
    </row>
    <row r="36">
      <c r="A36" s="0" t="inlineStr">
        <is>
          <t xml:space="preserve">Mise en service</t>
        </is>
      </c>
      <c r="B36" s="0" t="inlineStr">
        <is>
          <t xml:space="preserve">Entretien</t>
        </is>
      </c>
      <c r="C36" s="0" t="inlineStr">
        <is>
          <t xml:space="preserve">Date de mise en service.</t>
        </is>
      </c>
    </row>
    <row r="37">
      <c r="A37" s="0" t="inlineStr">
        <is>
          <t xml:space="preserve">Dernier entretien</t>
        </is>
      </c>
      <c r="B37" s="0" t="inlineStr">
        <is>
          <t xml:space="preserve">Entretien</t>
        </is>
      </c>
      <c r="C37" s="0" t="inlineStr">
        <is>
          <t xml:space="preserve">Date du dernier entretien préventif.</t>
        </is>
      </c>
    </row>
    <row r="38">
      <c r="A38" s="0" t="inlineStr">
        <is>
          <t xml:space="preserve">Périodicité (mois)</t>
        </is>
      </c>
      <c r="B38" s="0" t="inlineStr">
        <is>
          <t xml:space="preserve">Entretien</t>
        </is>
      </c>
      <c r="C38" s="0" t="inlineStr">
        <is>
          <t xml:space="preserve">Périodicité d'entretien en mois.</t>
        </is>
      </c>
    </row>
    <row r="39">
      <c r="A39" s="9" t="inlineStr">
        <is>
          <t xml:space="preserve">Prochain entretien</t>
        </is>
      </c>
      <c r="B39" s="0" t="inlineStr">
        <is>
          <t xml:space="preserve">Entretien</t>
        </is>
      </c>
      <c r="C39" s="0" t="inlineStr">
        <is>
          <t xml:space="preserve">Calculé : dernier entretien + périodicité.</t>
        </is>
      </c>
    </row>
    <row r="40">
      <c r="A40" s="9" t="inlineStr">
        <is>
          <t xml:space="preserve">Échéance</t>
        </is>
      </c>
      <c r="B40" s="0" t="inlineStr">
        <is>
          <t xml:space="preserve">Entretien</t>
        </is>
      </c>
      <c r="C40" s="0" t="inlineStr">
        <is>
          <t xml:space="preserve">Calculé : En retard, Dans les 30 jours ou OK.</t>
        </is>
      </c>
    </row>
    <row r="41">
      <c r="A41" s="0" t="inlineStr">
        <is>
          <t xml:space="preserve">Remarques</t>
        </is>
      </c>
      <c r="B41" s="0" t="inlineStr">
        <is>
          <t xml:space="preserve">Entretien</t>
        </is>
      </c>
      <c r="C41" s="0" t="inlineStr">
        <is>
          <t xml:space="preserve">Tout ce que le suivant doit savoir.</t>
        </is>
      </c>
    </row>
    <row r="43">
      <c r="A43" s="4" t="inlineStr">
        <is>
          <t xml:space="preserve">Aide pour la plaque signalétique</t>
        </is>
      </c>
      <c r="B43" s="4"/>
      <c r="C43" s="4"/>
    </row>
    <row r="44">
      <c r="A44" s="0" t="inlineStr">
        <is>
          <t xml:space="preserve">Lire la plaque signalétique, ligne par ligne</t>
        </is>
      </c>
      <c r="C44" s="14">
        <f>HYPERLINK("https://tililt.com/fr/moteurs/lire-plaque-signaletique/","https://tililt.com/fr/moteurs/lire-plaque-signaletique/")</f>
      </c>
    </row>
    <row r="45">
      <c r="A45" s="0" t="inlineStr">
        <is>
          <t xml:space="preserve">Choisir un moteur de remplacement</t>
        </is>
      </c>
      <c r="C45" s="14">
        <f>HYPERLINK("https://tililt.com/fr/moteurs/choisir-moteur-electrique/","https://tililt.com/fr/moteurs/choisir-moteur-electrique/")</f>
      </c>
    </row>
    <row r="46">
      <c r="A46" s="0" t="inlineStr">
        <is>
          <t xml:space="preserve">Hauteurs d'axe IEC</t>
        </is>
      </c>
      <c r="C46" s="14">
        <f>HYPERLINK("https://tililt.com/fr/moteurs/tableau-hauteurs-d-axe-iec/","https://tililt.com/fr/moteurs/tableau-hauteurs-d-axe-iec/")</f>
      </c>
    </row>
    <row r="47">
      <c r="A47" s="0" t="inlineStr">
        <is>
          <t xml:space="preserve">Intensité nominale</t>
        </is>
      </c>
      <c r="C47" s="14">
        <f>HYPERLINK("https://tililt.com/fr/moteurs/tableau-intensite-nominale-moteur/","https://tililt.com/fr/moteurs/tableau-intensite-nominale-moteur/")</f>
      </c>
    </row>
    <row r="48">
      <c r="A48" s="0" t="inlineStr">
        <is>
          <t xml:space="preserve">Classes de rendement IE1–IE4</t>
        </is>
      </c>
      <c r="C48" s="14">
        <f>HYPERLINK("https://tililt.com/fr/moteurs/classes-rendement-ie/","https://tililt.com/fr/moteurs/classes-rendement-ie/")</f>
      </c>
    </row>
  </sheetData>
  <pageMargins left="0.4" right="0.4" top="0.5" bottom="0.5" header="0.3" footer="0.3"/>
  <pageSetup orientation="portrait"/>
</worksheet>
</file>

<file path=docProps/core.xml><?xml version="1.0" encoding="utf-8"?>
<cp:coreProperties xmlns:cp="http://schemas.openxmlformats.org/package/2006/metadata/core-properties" xmlns:dc="http://purl.org/dc/elements/1.1/">
  <dc:title>Registre des moteurs (modèle Excel)</dc:title>
  <dc:creator>tililt.com</dc:creator>
</cp:coreProperties>
</file>